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https://elkw.sharepoint.com/sites/Referat7.4/Freigegebene Dokumente/7.4.5. EDV-Personalmanagement/Benutzeranträge - Formulare/"/>
    </mc:Choice>
  </mc:AlternateContent>
  <xr:revisionPtr revIDLastSave="57" documentId="13_ncr:1_{0D4B2438-9C74-43D3-821B-465376489916}" xr6:coauthVersionLast="47" xr6:coauthVersionMax="47" xr10:uidLastSave="{94AF7D5C-AD99-4EC8-93CA-37894C14561E}"/>
  <bookViews>
    <workbookView xWindow="330" yWindow="60" windowWidth="56220" windowHeight="14760" xr2:uid="{422A8A49-87FE-446A-BAA3-218EF092332C}"/>
  </bookViews>
  <sheets>
    <sheet name="MAV Wahlliste Bestellung" sheetId="1" r:id="rId1"/>
    <sheet name="Email Prüfung" sheetId="4" state="hidden" r:id="rId2"/>
  </sheets>
  <definedNames>
    <definedName name="_Hlk65591085" localSheetId="0">'MAV Wahlliste Bestellung'!#REF!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39" i="1" l="1"/>
  <c r="AP36" i="1"/>
  <c r="AG20" i="1"/>
  <c r="I3" i="4" s="1"/>
  <c r="J6" i="4"/>
  <c r="AG21" i="1"/>
  <c r="AH47" i="1" l="1"/>
  <c r="AH46" i="1"/>
  <c r="AH45" i="1"/>
  <c r="AH44" i="1"/>
  <c r="AG44" i="1"/>
  <c r="AG47" i="1"/>
  <c r="AG46" i="1"/>
  <c r="AG45" i="1"/>
  <c r="L21" i="1"/>
  <c r="X42" i="1" l="1"/>
  <c r="G8" i="4"/>
  <c r="G7" i="4"/>
  <c r="G4" i="4"/>
  <c r="G3" i="4"/>
  <c r="G6" i="4"/>
  <c r="G5" i="4"/>
  <c r="G2" i="4"/>
  <c r="F8" i="4" l="1"/>
  <c r="A26" i="4" a="1"/>
  <c r="A26" i="4" s="1"/>
  <c r="A13" i="4" a="1"/>
  <c r="A13" i="4" s="1"/>
  <c r="AG40" i="1" l="1"/>
  <c r="AG39" i="1"/>
  <c r="AG37" i="1"/>
  <c r="AG36" i="1"/>
  <c r="AG32" i="1"/>
  <c r="AG33" i="1"/>
  <c r="AG23" i="1"/>
  <c r="AD50" i="1" s="1"/>
  <c r="AG31" i="1" l="1"/>
  <c r="I4" i="4" s="1"/>
  <c r="A20" i="4" l="1"/>
  <c r="A19" i="4"/>
  <c r="A18" i="4"/>
  <c r="A25" i="4"/>
  <c r="A24" i="4"/>
  <c r="A23" i="4"/>
  <c r="A22" i="4"/>
  <c r="A21" i="4"/>
  <c r="A17" i="4"/>
  <c r="A12" i="4"/>
  <c r="A11" i="4"/>
  <c r="A10" i="4"/>
  <c r="A9" i="4"/>
  <c r="A8" i="4"/>
  <c r="A7" i="4"/>
  <c r="A6" i="4"/>
  <c r="A5" i="4"/>
  <c r="A4" i="4"/>
  <c r="AG16" i="1" l="1" a="1"/>
  <c r="AG16" i="1" s="1"/>
  <c r="AG10" i="1" a="1"/>
  <c r="AG10" i="1" s="1"/>
  <c r="S9" i="1" s="1"/>
  <c r="AG9" i="1" l="1"/>
  <c r="O50" i="1" s="1"/>
  <c r="AA15" i="1"/>
  <c r="I50" i="1" l="1"/>
  <c r="G50" i="1"/>
  <c r="I2" i="4"/>
  <c r="F7" i="4"/>
  <c r="F4" i="4"/>
  <c r="F5" i="4"/>
  <c r="F2" i="4"/>
  <c r="F6" i="4"/>
  <c r="F3" i="4"/>
  <c r="I12" i="4" l="1"/>
  <c r="J9" i="4" s="1"/>
  <c r="J10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Milkereit, Bernhard</author>
  </authors>
  <commentList>
    <comment ref="Q3" authorId="0" shapeId="0" xr:uid="{63B211CE-AD45-4EB3-8C11-C8B879A8E854}">
      <text>
        <r>
          <rPr>
            <sz val="9"/>
            <color indexed="81"/>
            <rFont val="Segoe UI"/>
            <family val="2"/>
          </rPr>
          <t>Die Dateneingabe muss 
abgeschlossen sein 
(mit Eingabetaste oder
durch den Wechsel in 
ein anderes Feld)</t>
        </r>
      </text>
    </comment>
    <comment ref="C15" authorId="0" shapeId="0" xr:uid="{27BA10D1-D528-4F1A-A1B4-58EA8BE9402D}">
      <text>
        <r>
          <rPr>
            <sz val="9"/>
            <color indexed="81"/>
            <rFont val="Segoe UI"/>
            <family val="2"/>
          </rPr>
          <t>Grundlage für die Listen sind die Daten des zuletzt abgerechneten Monats.
Zu welchem Termin, Stand der Dateneingabe, soll die Liste erstellt werden?</t>
        </r>
      </text>
    </comment>
    <comment ref="D21" authorId="0" shapeId="0" xr:uid="{6E5AC959-C770-4952-974A-A6223B255EE7}">
      <text>
        <r>
          <rPr>
            <u/>
            <sz val="9"/>
            <color indexed="81"/>
            <rFont val="Segoe UI"/>
            <family val="2"/>
          </rPr>
          <t>folgende Daten werden geliefert: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Arb.geberNr.</t>
        </r>
        <r>
          <rPr>
            <sz val="9"/>
            <color indexed="81"/>
            <rFont val="Segoe UI"/>
            <family val="2"/>
          </rPr>
          <t xml:space="preserve"> | </t>
        </r>
        <r>
          <rPr>
            <b/>
            <sz val="9"/>
            <color indexed="81"/>
            <rFont val="Segoe UI"/>
            <family val="2"/>
          </rPr>
          <t>Nachname</t>
        </r>
        <r>
          <rPr>
            <sz val="9"/>
            <color indexed="81"/>
            <rFont val="Segoe UI"/>
            <family val="2"/>
          </rPr>
          <t xml:space="preserve"> | </t>
        </r>
        <r>
          <rPr>
            <b/>
            <sz val="9"/>
            <color indexed="81"/>
            <rFont val="Segoe UI"/>
            <family val="2"/>
          </rPr>
          <t>Vorname</t>
        </r>
        <r>
          <rPr>
            <sz val="9"/>
            <color indexed="81"/>
            <rFont val="Segoe UI"/>
            <family val="2"/>
          </rPr>
          <t xml:space="preserve"> | </t>
        </r>
        <r>
          <rPr>
            <b/>
            <sz val="9"/>
            <color indexed="81"/>
            <rFont val="Segoe UI"/>
            <family val="2"/>
          </rPr>
          <t>Straße</t>
        </r>
        <r>
          <rPr>
            <sz val="9"/>
            <color indexed="81"/>
            <rFont val="Segoe UI"/>
            <family val="2"/>
          </rPr>
          <t xml:space="preserve"> | </t>
        </r>
        <r>
          <rPr>
            <b/>
            <sz val="9"/>
            <color indexed="81"/>
            <rFont val="Segoe UI"/>
            <family val="2"/>
          </rPr>
          <t>HausNr.</t>
        </r>
        <r>
          <rPr>
            <sz val="9"/>
            <color indexed="81"/>
            <rFont val="Segoe UI"/>
            <family val="2"/>
          </rPr>
          <t xml:space="preserve"> | </t>
        </r>
        <r>
          <rPr>
            <b/>
            <sz val="9"/>
            <color indexed="81"/>
            <rFont val="Segoe UI"/>
            <family val="2"/>
          </rPr>
          <t>PLZ</t>
        </r>
        <r>
          <rPr>
            <sz val="9"/>
            <color indexed="81"/>
            <rFont val="Segoe UI"/>
            <family val="2"/>
          </rPr>
          <t xml:space="preserve"> | </t>
        </r>
        <r>
          <rPr>
            <b/>
            <sz val="9"/>
            <color indexed="81"/>
            <rFont val="Segoe UI"/>
            <family val="2"/>
          </rPr>
          <t>Ort</t>
        </r>
        <r>
          <rPr>
            <sz val="9"/>
            <color indexed="81"/>
            <rFont val="Segoe UI"/>
            <family val="2"/>
          </rPr>
          <t xml:space="preserve"> | </t>
        </r>
        <r>
          <rPr>
            <b/>
            <sz val="9"/>
            <color indexed="81"/>
            <rFont val="Segoe UI"/>
            <family val="2"/>
          </rPr>
          <t>PersNr.</t>
        </r>
        <r>
          <rPr>
            <sz val="9"/>
            <color indexed="81"/>
            <rFont val="Segoe UI"/>
            <family val="2"/>
          </rPr>
          <t xml:space="preserve"> | 
Geb.Datum | Besch.Umf. | Eintritt | Austritt | Arb.gebername | DSt-Nr |  Unterbrechungsbeginn | 
Unterbrechungsende | Beginn Altersteilzeit | Beginn Freistellung | Ende Altersteilzeig | 
Versandnr | Bez Versandnr | Tarifnummerbez | Beschäftigtengruppe |Beschäftigtengruppe Bez. | 
Aufteilung in % | Kostenstelle</t>
        </r>
      </text>
    </comment>
    <comment ref="D23" authorId="0" shapeId="0" xr:uid="{7485CAA0-7449-4C44-8DA5-8C06EDCB097A}">
      <text>
        <r>
          <rPr>
            <b/>
            <sz val="9"/>
            <color indexed="81"/>
            <rFont val="Segoe UI"/>
            <family val="2"/>
          </rPr>
          <t xml:space="preserve">Hinweis, Etiketten werden nicht mitgeliefert.
</t>
        </r>
        <r>
          <rPr>
            <u/>
            <sz val="9"/>
            <color indexed="81"/>
            <rFont val="Segoe UI"/>
            <family val="2"/>
          </rPr>
          <t xml:space="preserve">Beispiele für druckbare Etiketten:
</t>
        </r>
        <r>
          <rPr>
            <sz val="9"/>
            <color indexed="81"/>
            <rFont val="Segoe UI"/>
            <family val="2"/>
          </rPr>
          <t xml:space="preserve">- HERMA Universaletiketten 4450 Weiß DIN A4 70 x 32 mm 100 Blatt à 27 Etiketten
</t>
        </r>
        <r>
          <rPr>
            <u/>
            <sz val="9"/>
            <color indexed="81"/>
            <rFont val="Segoe UI"/>
            <family val="2"/>
          </rPr>
          <t>oder</t>
        </r>
        <r>
          <rPr>
            <sz val="9"/>
            <color indexed="81"/>
            <rFont val="Segoe UI"/>
            <family val="2"/>
          </rPr>
          <t xml:space="preserve">
- Avery Zweckform 3479 Universal-Etiketten, 70 x 32 mm, weiss, 27 Stk/Blatt</t>
        </r>
      </text>
    </comment>
    <comment ref="C30" authorId="0" shapeId="0" xr:uid="{6F3BDB50-18F6-44A2-B67D-6B7AE04DDF81}">
      <text>
        <r>
          <rPr>
            <sz val="9"/>
            <color indexed="81"/>
            <rFont val="Segoe UI"/>
            <family val="2"/>
          </rPr>
          <t>HINWEIS: Die relevanten Arbeitgeber-, Dienststellennummern für Ihre MAV Wahl erhalten Sie bei der zuständigen Personalabteilung</t>
        </r>
      </text>
    </comment>
    <comment ref="B50" authorId="0" shapeId="0" xr:uid="{8CEDEFB1-BDC6-4F49-986F-24958A458ECA}">
      <text>
        <r>
          <rPr>
            <sz val="9"/>
            <color indexed="81"/>
            <rFont val="Segoe UI"/>
            <family val="2"/>
          </rPr>
          <t>es wird eine Plausibilitätsprüfung durchgeführt.
Bitte klären Sie etwaige Abweichungen 
bevor der Antrag weitergeleitet wird.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<sst xmlns="http://schemas.openxmlformats.org/spreadsheetml/2006/main" count="137" uniqueCount="96">
  <si>
    <t>Minimallänge Gesamt</t>
  </si>
  <si>
    <t>Maximallänge Gesamt</t>
  </si>
  <si>
    <t>@-Zeichen enthalten</t>
  </si>
  <si>
    <t>@-Zeichen nicht an erster oder letzter Stelle</t>
  </si>
  <si>
    <t>Prüfungen</t>
  </si>
  <si>
    <t>Kein Punkt an erster oder letzter Stelle</t>
  </si>
  <si>
    <t>Ergebnis</t>
  </si>
  <si>
    <t>Formel</t>
  </si>
  <si>
    <t>ABCDEFGHIJKLMNOPQRSTUVWXYZabcdefghijklmnopqrstuvwxyz0123456789.!#$%&amp;'*+-/=?^_`{|}~@</t>
  </si>
  <si>
    <t>=LÄNGE(B1)&lt;=254</t>
  </si>
  <si>
    <t>=ISTZAHL(FINDEN("@";B1))</t>
  </si>
  <si>
    <t>=UND(LINKS(B1;1)&lt;&gt;"@";RECHTS(B1;1)&lt;&gt;"@")</t>
  </si>
  <si>
    <t>=UND(LINKS(B1;1)&lt;&gt;".";RECHTS(B1;1)&lt;&gt;".")</t>
  </si>
  <si>
    <t>=ISTZAHL(FINDEN(".";B1;FINDEN("@";B1)+2))</t>
  </si>
  <si>
    <t>=UND(FINDEN("@";B1)&gt;1)</t>
  </si>
  <si>
    <t>=UND(FINDEN("@";B1)&lt;=65)</t>
  </si>
  <si>
    <t>=LÄNGE(B1)-FINDEN(ZEICHEN(8);WECHSELN(B1;".";ZEICHEN(8);LÄNGE(B1)-LÄNGE(WECHSELN(B1;".";""))))&gt;=2</t>
  </si>
  <si>
    <t>=WENN(ISTZAHL(SUMMENPRODUKT(SUCHEN(TEIL(B1;ZEILE(1:254);1);A3;1)));WAHR;FALSCH)</t>
  </si>
  <si>
    <t>=LÄNGE(B1)&gt;=10</t>
  </si>
  <si>
    <t>Fehler:</t>
  </si>
  <si>
    <t>Min.länge der TopLevel-Domain (z.B.: .de)</t>
  </si>
  <si>
    <t>Max.länge Lokalteil</t>
  </si>
  <si>
    <t>Min.länge Lokalteil</t>
  </si>
  <si>
    <t>Punkt nach @ (und nicht direkt nach @)</t>
  </si>
  <si>
    <t>Nur gültige Zeichen (z.B. keine Leerzeichen)</t>
  </si>
  <si>
    <t>Formularprüfung:</t>
  </si>
  <si>
    <t>A)  Kontaktdaten</t>
  </si>
  <si>
    <t>Name Besteller*in (Nachname, Vorname):</t>
  </si>
  <si>
    <t xml:space="preserve">Rechnungsadresse: </t>
  </si>
  <si>
    <t>E-Mail-Adresse Besteller*in:</t>
  </si>
  <si>
    <t>E-Mail-Adresse für Rechnung:</t>
  </si>
  <si>
    <t>[5001]</t>
  </si>
  <si>
    <t>C) Wahlbereich</t>
  </si>
  <si>
    <t>von</t>
  </si>
  <si>
    <t>bis</t>
  </si>
  <si>
    <t>Für folgende Personen (z.B. Sekretariat Schuldekan) bitte ich um Berücksichtigung in der Wahlliste:</t>
  </si>
  <si>
    <t>Funktion</t>
  </si>
  <si>
    <t>Nachname</t>
  </si>
  <si>
    <t>Vorname</t>
  </si>
  <si>
    <t>Kosten:</t>
  </si>
  <si>
    <r>
      <t xml:space="preserve">und/oder folgende </t>
    </r>
    <r>
      <rPr>
        <b/>
        <sz val="10"/>
        <color theme="1"/>
        <rFont val="Arial Narrow"/>
        <family val="2"/>
      </rPr>
      <t>Dienststellennummern</t>
    </r>
    <r>
      <rPr>
        <sz val="10"/>
        <color theme="1"/>
        <rFont val="Arial Narrow"/>
        <family val="2"/>
      </rPr>
      <t xml:space="preserve"> (einzeln):</t>
    </r>
  </si>
  <si>
    <r>
      <t xml:space="preserve">und/oder folgende </t>
    </r>
    <r>
      <rPr>
        <b/>
        <sz val="10"/>
        <color theme="1"/>
        <rFont val="Arial Narrow"/>
        <family val="2"/>
      </rPr>
      <t>Arbeitgebernummern</t>
    </r>
    <r>
      <rPr>
        <sz val="10"/>
        <color theme="1"/>
        <rFont val="Arial Narrow"/>
        <family val="2"/>
      </rPr>
      <t xml:space="preserve"> (einzeln):</t>
    </r>
  </si>
  <si>
    <t>grün</t>
  </si>
  <si>
    <t xml:space="preserve">Liste als Excel-Datei zu 25 € </t>
  </si>
  <si>
    <t>und der nächste Bereich wird angezeigt</t>
  </si>
  <si>
    <t>Bestelldatum:</t>
  </si>
  <si>
    <t>Status</t>
  </si>
  <si>
    <t>% bei 
Abmeldung</t>
  </si>
  <si>
    <t>Gewichtung
pro Status</t>
  </si>
  <si>
    <t>Statusbereich</t>
  </si>
  <si>
    <t>Gewichtung</t>
  </si>
  <si>
    <t>2) Kontaktdaten</t>
  </si>
  <si>
    <t>Summe: Status</t>
  </si>
  <si>
    <t>Deckel</t>
  </si>
  <si>
    <t>Füllstand</t>
  </si>
  <si>
    <t>Leer</t>
  </si>
  <si>
    <t>Boden</t>
  </si>
  <si>
    <t>5) Format</t>
  </si>
  <si>
    <t>8) OE</t>
  </si>
  <si>
    <t>2</t>
  </si>
  <si>
    <t>5</t>
  </si>
  <si>
    <t>8</t>
  </si>
  <si>
    <t>25</t>
  </si>
  <si>
    <t>28</t>
  </si>
  <si>
    <t>58</t>
  </si>
  <si>
    <t>258</t>
  </si>
  <si>
    <r>
      <t xml:space="preserve">Liste als Excel-Datei </t>
    </r>
    <r>
      <rPr>
        <b/>
        <sz val="10"/>
        <color theme="1"/>
        <rFont val="Arial Narrow"/>
        <family val="2"/>
      </rPr>
      <t>und</t>
    </r>
    <r>
      <rPr>
        <sz val="10"/>
        <color theme="1"/>
        <rFont val="Arial Narrow"/>
        <family val="2"/>
      </rPr>
      <t xml:space="preserve"> als druckbare PDF-Datei zu 45 € (</t>
    </r>
    <r>
      <rPr>
        <i/>
        <sz val="10"/>
        <color theme="1"/>
        <rFont val="Arial Narrow"/>
        <family val="2"/>
      </rPr>
      <t>im Format: 27 Etiketten pro A4 Blatt, 70 x 32 mm, Größe siehe Hinweis</t>
    </r>
    <r>
      <rPr>
        <sz val="10"/>
        <color theme="1"/>
        <rFont val="Arial Narrow"/>
        <family val="2"/>
      </rPr>
      <t>)</t>
    </r>
  </si>
  <si>
    <t>(1 von 3)</t>
  </si>
  <si>
    <t>(3 von 3)</t>
  </si>
  <si>
    <t>(2 von 3)</t>
  </si>
  <si>
    <t>[5002]</t>
  </si>
  <si>
    <t>Wer erhält die Rechnung:</t>
  </si>
  <si>
    <t>Diakonieverband [10256]</t>
  </si>
  <si>
    <t>Kirchenbezirk [10239]</t>
  </si>
  <si>
    <t>Kirchengemeinde [10240]</t>
  </si>
  <si>
    <t>bitte auswählen</t>
  </si>
  <si>
    <t>Auswahl: wer erhält die Rechnung</t>
  </si>
  <si>
    <t>Andere [siehe Rechnungsadresse]</t>
  </si>
  <si>
    <t>Auswahl: welche Wahlliste</t>
  </si>
  <si>
    <t>allgemeine MAV Wahl</t>
  </si>
  <si>
    <t>Wahl der Schwerbehindertenvertretung</t>
  </si>
  <si>
    <t>B)  Wahlart und Format</t>
  </si>
  <si>
    <t>bitte eine Option selektieren</t>
  </si>
  <si>
    <r>
      <t xml:space="preserve">   ist </t>
    </r>
    <r>
      <rPr>
        <b/>
        <sz val="10"/>
        <color rgb="FFFFFFCC"/>
        <rFont val="Arial Narrow"/>
        <family val="2"/>
      </rPr>
      <t>CC</t>
    </r>
    <r>
      <rPr>
        <sz val="10"/>
        <color rgb="FFFFFFCC"/>
        <rFont val="Arial Narrow"/>
        <family val="2"/>
      </rPr>
      <t xml:space="preserve"> auf den Bestell-Verteiler zu setzen!</t>
    </r>
  </si>
  <si>
    <r>
      <rPr>
        <b/>
        <i/>
        <sz val="10"/>
        <color rgb="FF990099"/>
        <rFont val="Arial Narrow"/>
        <family val="2"/>
      </rPr>
      <t xml:space="preserve">Hinweise: </t>
    </r>
    <r>
      <rPr>
        <i/>
        <sz val="10"/>
        <color rgb="FF990099"/>
        <rFont val="Arial Narrow"/>
        <family val="2"/>
      </rPr>
      <t xml:space="preserve">Personen, die der Dienstellenleitung zuzuzählen sind, oder aus anderen Gründen nicht wahlberechtigt sind, 
</t>
    </r>
    <r>
      <rPr>
        <b/>
        <i/>
        <sz val="10"/>
        <color rgb="FF990099"/>
        <rFont val="Arial Narrow"/>
        <family val="2"/>
      </rPr>
      <t xml:space="preserve">sind vom Besteller vor Verwendung als Wählerverzeichnis selbst zu entfernen. 
Bestellung: </t>
    </r>
    <r>
      <rPr>
        <i/>
        <sz val="10"/>
        <color rgb="FF990099"/>
        <rFont val="Arial Narrow"/>
        <family val="2"/>
      </rPr>
      <t xml:space="preserve">Bitte senden Sie diese Excel Datei an: </t>
    </r>
    <r>
      <rPr>
        <b/>
        <i/>
        <sz val="10"/>
        <color rgb="FF990099"/>
        <rFont val="Arial Narrow"/>
        <family val="2"/>
      </rPr>
      <t xml:space="preserve">pewe.support@elk-wue.de; 
            CC: </t>
    </r>
    <r>
      <rPr>
        <i/>
        <sz val="10"/>
        <color rgb="FF990099"/>
        <rFont val="Arial Narrow"/>
        <family val="2"/>
      </rPr>
      <t xml:space="preserve">Personalwesen (die Person, die die Freigabe für die Personalfallauswahl erteilt hat)
</t>
    </r>
    <r>
      <rPr>
        <b/>
        <i/>
        <sz val="10"/>
        <color rgb="FF990099"/>
        <rFont val="Arial Narrow"/>
        <family val="2"/>
      </rPr>
      <t>Betreff</t>
    </r>
    <r>
      <rPr>
        <i/>
        <sz val="10"/>
        <color rgb="FF990099"/>
        <rFont val="Arial Narrow"/>
        <family val="2"/>
      </rPr>
      <t>: Bestellung MAV-Liste "Wahlbezirk Name"</t>
    </r>
  </si>
  <si>
    <t>Auswertungsmonat:</t>
  </si>
  <si>
    <r>
      <t xml:space="preserve">Ich bitte um Unterlagen für die folgenden </t>
    </r>
    <r>
      <rPr>
        <b/>
        <sz val="10"/>
        <color theme="1"/>
        <rFont val="Arial Narrow"/>
        <family val="2"/>
      </rPr>
      <t>Arbeitgebernummern</t>
    </r>
    <r>
      <rPr>
        <sz val="10"/>
        <color theme="1"/>
        <rFont val="Arial Narrow"/>
        <family val="2"/>
      </rPr>
      <t xml:space="preserve"> (von / bis Bereich):</t>
    </r>
  </si>
  <si>
    <r>
      <t xml:space="preserve">Die </t>
    </r>
    <r>
      <rPr>
        <b/>
        <sz val="10"/>
        <color theme="1"/>
        <rFont val="Arial Narrow"/>
        <family val="2"/>
      </rPr>
      <t>Klärung</t>
    </r>
    <r>
      <rPr>
        <sz val="10"/>
        <color theme="1"/>
        <rFont val="Arial Narrow"/>
        <family val="2"/>
      </rPr>
      <t xml:space="preserve"> der Auswahlkriterien erfolgte durch (Personalabt.):</t>
    </r>
  </si>
  <si>
    <t xml:space="preserve">Hinweis: Die Information zu zentral angestellten Personen (Relpäd) erhalten Sie im Schuldekansbüro. </t>
  </si>
  <si>
    <r>
      <rPr>
        <b/>
        <i/>
        <sz val="10"/>
        <color rgb="FFA42C93"/>
        <rFont val="Arial Narrow"/>
        <family val="2"/>
      </rPr>
      <t>Bitte nur die aktuelle Formular-Version aus dem DLP verwenden</t>
    </r>
    <r>
      <rPr>
        <i/>
        <sz val="10"/>
        <color rgb="FFA42C93"/>
        <rFont val="Arial Narrow"/>
        <family val="2"/>
      </rPr>
      <t xml:space="preserve"> (keine lokale Kopie)</t>
    </r>
  </si>
  <si>
    <r>
      <rPr>
        <b/>
        <i/>
        <sz val="10"/>
        <color theme="1"/>
        <rFont val="Arial Narrow"/>
        <family val="2"/>
      </rPr>
      <t>• Datenfelder ausgefüllt?</t>
    </r>
    <r>
      <rPr>
        <i/>
        <sz val="10"/>
        <color theme="1"/>
        <rFont val="Arial Narrow"/>
        <family val="2"/>
      </rPr>
      <t xml:space="preserve"> die Farbe wechselt auf &gt;</t>
    </r>
  </si>
  <si>
    <r>
      <t>• Wechsel</t>
    </r>
    <r>
      <rPr>
        <i/>
        <sz val="10"/>
        <color theme="1"/>
        <rFont val="Arial Narrow"/>
        <family val="2"/>
      </rPr>
      <t xml:space="preserve"> einer </t>
    </r>
    <r>
      <rPr>
        <b/>
        <i/>
        <sz val="10"/>
        <color theme="1"/>
        <rFont val="Arial Narrow"/>
        <family val="2"/>
      </rPr>
      <t xml:space="preserve">Dienststelle: bitte </t>
    </r>
    <r>
      <rPr>
        <i/>
        <u/>
        <sz val="10"/>
        <color theme="1"/>
        <rFont val="Arial Narrow"/>
        <family val="2"/>
      </rPr>
      <t>Abmeldung</t>
    </r>
    <r>
      <rPr>
        <i/>
        <sz val="10"/>
        <color theme="1"/>
        <rFont val="Arial Narrow"/>
        <family val="2"/>
      </rPr>
      <t xml:space="preserve"> und </t>
    </r>
    <r>
      <rPr>
        <i/>
        <u/>
        <sz val="10"/>
        <color theme="1"/>
        <rFont val="Arial Narrow"/>
        <family val="2"/>
      </rPr>
      <t>Neuanmeldung</t>
    </r>
    <r>
      <rPr>
        <i/>
        <sz val="10"/>
        <color theme="1"/>
        <rFont val="Arial Narrow"/>
        <family val="2"/>
      </rPr>
      <t xml:space="preserve"> erstellen</t>
    </r>
  </si>
  <si>
    <r>
      <t>•</t>
    </r>
    <r>
      <rPr>
        <i/>
        <sz val="10"/>
        <color theme="1"/>
        <rFont val="Arial Narrow"/>
        <family val="2"/>
      </rPr>
      <t>Unterstützung?:</t>
    </r>
    <r>
      <rPr>
        <b/>
        <i/>
        <sz val="10"/>
        <color theme="1"/>
        <rFont val="Arial Narrow"/>
        <family val="2"/>
      </rPr>
      <t xml:space="preserve"> pewe.support@elk-wue.de / 0711 2149-713</t>
    </r>
  </si>
  <si>
    <r>
      <t xml:space="preserve">Drucken </t>
    </r>
    <r>
      <rPr>
        <i/>
        <sz val="10"/>
        <color rgb="FFA4117E"/>
        <rFont val="Arial Narrow"/>
        <family val="2"/>
      </rPr>
      <t>bzw.</t>
    </r>
    <r>
      <rPr>
        <b/>
        <i/>
        <sz val="10"/>
        <color rgb="FFA4117E"/>
        <rFont val="Arial Narrow"/>
        <family val="2"/>
      </rPr>
      <t xml:space="preserve"> Unterschreiben - nicht notwendig</t>
    </r>
  </si>
  <si>
    <t>Vers. 10.04.2025</t>
  </si>
  <si>
    <t>Bestellung MAV Wahl-Liste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</si>
</sst>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0000"/>
    <numFmt numFmtId="165" formatCode="00000"/>
    <numFmt numFmtId="166" formatCode="[$-407]mmmm\ yy;@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u/>
      <sz val="11"/>
      <color theme="1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4"/>
      <color theme="1"/>
      <name val="Arial Narrow"/>
      <family val="2"/>
    </font>
    <font>
      <b/>
      <u/>
      <sz val="14"/>
      <color theme="1"/>
      <name val="Arial Narrow"/>
      <family val="2"/>
    </font>
    <font>
      <sz val="10"/>
      <color rgb="FFFF0000"/>
      <name val="Arial Narrow"/>
      <family val="2"/>
    </font>
    <font>
      <sz val="9"/>
      <color indexed="81"/>
      <name val="Segoe UI"/>
      <family val="2"/>
    </font>
    <font>
      <sz val="10"/>
      <color theme="0"/>
      <name val="Arial Narrow"/>
      <family val="2"/>
    </font>
    <font>
      <sz val="10"/>
      <color theme="4" tint="-0.249977111117893"/>
      <name val="Arial Narrow"/>
      <family val="2"/>
    </font>
    <font>
      <b/>
      <sz val="10"/>
      <color theme="1"/>
      <name val="Arial Narrow"/>
      <family val="2"/>
    </font>
    <font>
      <b/>
      <u/>
      <sz val="10"/>
      <color theme="1"/>
      <name val="Arial Narrow"/>
      <family val="2"/>
    </font>
    <font>
      <sz val="10"/>
      <color theme="0" tint="-0.14999847407452621"/>
      <name val="Arial Narrow"/>
      <family val="2"/>
    </font>
    <font>
      <sz val="9"/>
      <color rgb="FFFF0000"/>
      <name val="Arial Narrow"/>
      <family val="2"/>
    </font>
    <font>
      <i/>
      <sz val="10"/>
      <color rgb="FFA42C93"/>
      <name val="Arial Narrow"/>
      <family val="2"/>
    </font>
    <font>
      <i/>
      <sz val="10"/>
      <color rgb="FF990099"/>
      <name val="Arial Narrow"/>
      <family val="2"/>
    </font>
    <font>
      <b/>
      <i/>
      <sz val="10"/>
      <color rgb="FF990099"/>
      <name val="Arial Narrow"/>
      <family val="2"/>
    </font>
    <font>
      <sz val="11"/>
      <color theme="1"/>
      <name val="Calibri"/>
      <family val="2"/>
      <scheme val="minor"/>
    </font>
    <font>
      <u/>
      <sz val="10"/>
      <color theme="1"/>
      <name val="Arial Narrow"/>
      <family val="2"/>
    </font>
    <font>
      <b/>
      <sz val="9"/>
      <color indexed="81"/>
      <name val="Segoe UI"/>
      <family val="2"/>
    </font>
    <font>
      <u/>
      <sz val="9"/>
      <color indexed="81"/>
      <name val="Segoe UI"/>
      <family val="2"/>
    </font>
    <font>
      <b/>
      <i/>
      <sz val="10"/>
      <name val="Arial Narrow"/>
      <family val="2"/>
    </font>
    <font>
      <i/>
      <u/>
      <sz val="10"/>
      <color rgb="FF990099"/>
      <name val="Arial Narrow"/>
      <family val="2"/>
    </font>
    <font>
      <sz val="8"/>
      <color theme="1"/>
      <name val="Arial Narrow"/>
      <family val="2"/>
    </font>
    <font>
      <u/>
      <sz val="10"/>
      <color theme="10"/>
      <name val="Arial Narrow"/>
      <family val="2"/>
    </font>
    <font>
      <sz val="9"/>
      <color rgb="FFFFFFCC"/>
      <name val="Arial Narrow"/>
      <family val="2"/>
    </font>
    <font>
      <sz val="10"/>
      <color rgb="FFFFFFCC"/>
      <name val="Arial Narrow"/>
      <family val="2"/>
    </font>
    <font>
      <sz val="8"/>
      <color rgb="FFFFFFCC"/>
      <name val="Arial Narrow"/>
      <family val="2"/>
    </font>
    <font>
      <i/>
      <sz val="10"/>
      <color rgb="FFFFFF00"/>
      <name val="Arial Narrow"/>
      <family val="2"/>
    </font>
    <font>
      <sz val="11"/>
      <color rgb="FFFFFF00"/>
      <name val="Arial Narrow"/>
      <family val="2"/>
    </font>
    <font>
      <u/>
      <sz val="9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6"/>
      <color rgb="FFFFFFCC"/>
      <name val="Arial Narrow"/>
      <family val="2"/>
    </font>
    <font>
      <i/>
      <sz val="10"/>
      <color theme="1"/>
      <name val="Arial Narrow"/>
      <family val="2"/>
    </font>
    <font>
      <sz val="10"/>
      <color rgb="FF00B050"/>
      <name val="Arial Narrow"/>
      <family val="2"/>
    </font>
    <font>
      <b/>
      <sz val="10"/>
      <color rgb="FF00B050"/>
      <name val="Wingdings"/>
      <charset val="2"/>
    </font>
    <font>
      <sz val="8"/>
      <color theme="0" tint="-0.499984740745262"/>
      <name val="Arial Narrow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Arial Narrow"/>
      <family val="2"/>
    </font>
    <font>
      <i/>
      <sz val="8"/>
      <color theme="0" tint="-0.499984740745262"/>
      <name val="Arial Narrow"/>
      <family val="2"/>
    </font>
    <font>
      <sz val="11"/>
      <color theme="0"/>
      <name val="Arial Narrow"/>
      <family val="2"/>
    </font>
    <font>
      <sz val="10"/>
      <color theme="7" tint="0.79998168889431442"/>
      <name val="Arial Narrow"/>
      <family val="2"/>
    </font>
    <font>
      <b/>
      <sz val="10"/>
      <color rgb="FFFFFFCC"/>
      <name val="Arial Narrow"/>
      <family val="2"/>
    </font>
    <font>
      <u/>
      <sz val="10"/>
      <color rgb="FF0563C1"/>
      <name val="Arial Narrow"/>
      <family val="2"/>
    </font>
    <font>
      <b/>
      <i/>
      <sz val="10"/>
      <color rgb="FFA42C93"/>
      <name val="Arial Narrow"/>
      <family val="2"/>
    </font>
    <font>
      <b/>
      <i/>
      <sz val="10"/>
      <color theme="1"/>
      <name val="Arial Narrow"/>
      <family val="2"/>
    </font>
    <font>
      <i/>
      <u/>
      <sz val="10"/>
      <color theme="1"/>
      <name val="Arial Narrow"/>
      <family val="2"/>
    </font>
    <font>
      <i/>
      <sz val="10"/>
      <color rgb="FF00FF00"/>
      <name val="Arial Narrow"/>
      <family val="2"/>
    </font>
    <font>
      <b/>
      <i/>
      <sz val="10"/>
      <color rgb="FFA4117E"/>
      <name val="Arial Narrow"/>
      <family val="2"/>
    </font>
    <font>
      <i/>
      <sz val="10"/>
      <color rgb="FFA4117E"/>
      <name val="Arial Narrow"/>
      <family val="2"/>
    </font>
    <font>
      <sz val="6.5"/>
      <color theme="1" tint="0.499984740745262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D7CBF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4FF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8D239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E4FFD9"/>
      </left>
      <right/>
      <top style="medium">
        <color rgb="FFE4FFD9"/>
      </top>
      <bottom/>
      <diagonal/>
    </border>
    <border>
      <left/>
      <right/>
      <top style="medium">
        <color rgb="FFE4FFD9"/>
      </top>
      <bottom/>
      <diagonal/>
    </border>
    <border>
      <left/>
      <right style="medium">
        <color rgb="FFE4FFD9"/>
      </right>
      <top style="medium">
        <color rgb="FFE4FFD9"/>
      </top>
      <bottom/>
      <diagonal/>
    </border>
    <border>
      <left style="medium">
        <color rgb="FFE4FFD9"/>
      </left>
      <right/>
      <top/>
      <bottom style="medium">
        <color rgb="FFE4FFD9"/>
      </bottom>
      <diagonal/>
    </border>
    <border>
      <left/>
      <right/>
      <top/>
      <bottom style="medium">
        <color rgb="FFE4FFD9"/>
      </bottom>
      <diagonal/>
    </border>
    <border>
      <left/>
      <right style="medium">
        <color rgb="FFE4FFD9"/>
      </right>
      <top/>
      <bottom style="medium">
        <color rgb="FFE4FFD9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/>
      <bottom/>
      <diagonal/>
    </border>
    <border>
      <left style="medium">
        <color rgb="FFC8D239"/>
      </left>
      <right style="thin">
        <color rgb="FFC8D239"/>
      </right>
      <top style="medium">
        <color rgb="FFC8D239"/>
      </top>
      <bottom style="thin">
        <color rgb="FFC8D239"/>
      </bottom>
      <diagonal/>
    </border>
    <border>
      <left style="thin">
        <color rgb="FFC8D239"/>
      </left>
      <right style="thin">
        <color rgb="FFC8D239"/>
      </right>
      <top style="medium">
        <color rgb="FFC8D239"/>
      </top>
      <bottom style="thin">
        <color rgb="FFC8D239"/>
      </bottom>
      <diagonal/>
    </border>
    <border>
      <left style="thin">
        <color rgb="FFC8D239"/>
      </left>
      <right/>
      <top style="medium">
        <color rgb="FFC8D239"/>
      </top>
      <bottom style="thin">
        <color rgb="FFC8D239"/>
      </bottom>
      <diagonal/>
    </border>
    <border>
      <left/>
      <right/>
      <top style="medium">
        <color rgb="FFC8D239"/>
      </top>
      <bottom style="thin">
        <color rgb="FFC8D239"/>
      </bottom>
      <diagonal/>
    </border>
    <border>
      <left/>
      <right style="thin">
        <color rgb="FFC8D239"/>
      </right>
      <top style="medium">
        <color rgb="FFC8D239"/>
      </top>
      <bottom style="thin">
        <color rgb="FFC8D239"/>
      </bottom>
      <diagonal/>
    </border>
    <border>
      <left style="thin">
        <color rgb="FFC8D239"/>
      </left>
      <right style="medium">
        <color rgb="FFC8D239"/>
      </right>
      <top style="medium">
        <color rgb="FFC8D239"/>
      </top>
      <bottom style="thin">
        <color rgb="FFC8D239"/>
      </bottom>
      <diagonal/>
    </border>
    <border>
      <left style="medium">
        <color rgb="FFC8D239"/>
      </left>
      <right style="thin">
        <color rgb="FFC8D239"/>
      </right>
      <top style="thin">
        <color rgb="FFC8D239"/>
      </top>
      <bottom style="thin">
        <color rgb="FFC8D239"/>
      </bottom>
      <diagonal/>
    </border>
    <border>
      <left style="thin">
        <color rgb="FFC8D239"/>
      </left>
      <right style="thin">
        <color rgb="FFC8D239"/>
      </right>
      <top style="thin">
        <color rgb="FFC8D239"/>
      </top>
      <bottom style="thin">
        <color rgb="FFC8D239"/>
      </bottom>
      <diagonal/>
    </border>
    <border>
      <left style="thin">
        <color rgb="FFC8D239"/>
      </left>
      <right style="medium">
        <color rgb="FFC8D239"/>
      </right>
      <top style="thin">
        <color rgb="FFC8D239"/>
      </top>
      <bottom style="thin">
        <color rgb="FFC8D239"/>
      </bottom>
      <diagonal/>
    </border>
    <border>
      <left style="medium">
        <color rgb="FFC8D239"/>
      </left>
      <right style="thin">
        <color rgb="FFC8D239"/>
      </right>
      <top style="thin">
        <color rgb="FFC8D239"/>
      </top>
      <bottom style="medium">
        <color rgb="FFC8D239"/>
      </bottom>
      <diagonal/>
    </border>
    <border>
      <left style="thin">
        <color rgb="FFC8D239"/>
      </left>
      <right style="thin">
        <color rgb="FFC8D239"/>
      </right>
      <top style="thin">
        <color rgb="FFC8D239"/>
      </top>
      <bottom style="medium">
        <color rgb="FFC8D239"/>
      </bottom>
      <diagonal/>
    </border>
    <border>
      <left style="thin">
        <color rgb="FFC8D239"/>
      </left>
      <right style="medium">
        <color rgb="FFC8D239"/>
      </right>
      <top style="thin">
        <color rgb="FFC8D239"/>
      </top>
      <bottom style="medium">
        <color rgb="FFC8D239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4" fontId="18" fillId="0" borderId="0" applyFont="0" applyFill="0" applyBorder="0" applyAlignment="0" applyProtection="0"/>
  </cellStyleXfs>
  <cellXfs count="165">
    <xf numFmtId="0" fontId="0" fillId="0" borderId="0" xfId="0"/>
    <xf numFmtId="0" fontId="1" fillId="0" borderId="11" xfId="0" applyFont="1" applyBorder="1"/>
    <xf numFmtId="0" fontId="1" fillId="0" borderId="0" xfId="0" applyFont="1"/>
    <xf numFmtId="0" fontId="4" fillId="0" borderId="12" xfId="0" applyFont="1" applyBorder="1"/>
    <xf numFmtId="0" fontId="4" fillId="0" borderId="11" xfId="0" applyFont="1" applyBorder="1"/>
    <xf numFmtId="0" fontId="4" fillId="0" borderId="0" xfId="0" applyFont="1"/>
    <xf numFmtId="0" fontId="12" fillId="0" borderId="11" xfId="0" applyFont="1" applyBorder="1" applyAlignment="1">
      <alignment horizontal="left" vertical="center"/>
    </xf>
    <xf numFmtId="0" fontId="9" fillId="0" borderId="11" xfId="0" applyFont="1" applyBorder="1"/>
    <xf numFmtId="0" fontId="13" fillId="0" borderId="11" xfId="0" applyFont="1" applyBorder="1"/>
    <xf numFmtId="0" fontId="12" fillId="0" borderId="0" xfId="0" applyFont="1" applyAlignment="1">
      <alignment horizontal="left" vertical="center"/>
    </xf>
    <xf numFmtId="0" fontId="7" fillId="0" borderId="0" xfId="0" applyFont="1"/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4" fillId="0" borderId="0" xfId="0" applyFont="1"/>
    <xf numFmtId="0" fontId="16" fillId="0" borderId="11" xfId="0" applyFont="1" applyBorder="1"/>
    <xf numFmtId="0" fontId="16" fillId="0" borderId="0" xfId="0" applyFont="1"/>
    <xf numFmtId="0" fontId="12" fillId="0" borderId="0" xfId="0" applyFont="1"/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left" vertical="center" indent="1"/>
    </xf>
    <xf numFmtId="0" fontId="1" fillId="0" borderId="13" xfId="0" applyFont="1" applyBorder="1" applyAlignment="1">
      <alignment horizontal="left" vertical="center" indent="1"/>
    </xf>
    <xf numFmtId="0" fontId="23" fillId="0" borderId="11" xfId="0" applyFont="1" applyBorder="1" applyAlignment="1">
      <alignment horizontal="left" vertical="center" indent="2"/>
    </xf>
    <xf numFmtId="0" fontId="1" fillId="0" borderId="14" xfId="0" applyFont="1" applyBorder="1"/>
    <xf numFmtId="0" fontId="10" fillId="3" borderId="0" xfId="0" applyFont="1" applyFill="1" applyAlignment="1" applyProtection="1">
      <alignment vertical="center"/>
      <protection locked="0"/>
    </xf>
    <xf numFmtId="0" fontId="4" fillId="5" borderId="0" xfId="0" applyFont="1" applyFill="1"/>
    <xf numFmtId="0" fontId="26" fillId="5" borderId="0" xfId="0" applyFont="1" applyFill="1"/>
    <xf numFmtId="0" fontId="4" fillId="5" borderId="0" xfId="0" applyFont="1" applyFill="1" applyAlignment="1">
      <alignment horizontal="left"/>
    </xf>
    <xf numFmtId="0" fontId="28" fillId="5" borderId="0" xfId="0" applyFont="1" applyFill="1" applyAlignment="1">
      <alignment horizontal="right"/>
    </xf>
    <xf numFmtId="0" fontId="4" fillId="5" borderId="0" xfId="0" applyFont="1" applyFill="1" applyAlignment="1">
      <alignment horizontal="right"/>
    </xf>
    <xf numFmtId="0" fontId="27" fillId="5" borderId="0" xfId="0" quotePrefix="1" applyFont="1" applyFill="1" applyAlignment="1">
      <alignment horizontal="right"/>
    </xf>
    <xf numFmtId="0" fontId="4" fillId="5" borderId="0" xfId="0" applyFont="1" applyFill="1" applyAlignment="1">
      <alignment horizontal="left" indent="1"/>
    </xf>
    <xf numFmtId="0" fontId="15" fillId="5" borderId="0" xfId="0" applyFont="1" applyFill="1"/>
    <xf numFmtId="0" fontId="16" fillId="5" borderId="0" xfId="0" applyFont="1" applyFill="1"/>
    <xf numFmtId="0" fontId="27" fillId="5" borderId="0" xfId="0" applyFont="1" applyFill="1" applyAlignment="1">
      <alignment horizontal="right"/>
    </xf>
    <xf numFmtId="0" fontId="4" fillId="5" borderId="0" xfId="0" applyFont="1" applyFill="1" applyAlignment="1">
      <alignment vertical="center"/>
    </xf>
    <xf numFmtId="0" fontId="19" fillId="5" borderId="0" xfId="0" applyFont="1" applyFill="1"/>
    <xf numFmtId="0" fontId="1" fillId="0" borderId="12" xfId="0" applyFont="1" applyBorder="1"/>
    <xf numFmtId="0" fontId="1" fillId="0" borderId="15" xfId="0" applyFont="1" applyBorder="1" applyAlignment="1">
      <alignment horizontal="left" vertical="center" indent="1"/>
    </xf>
    <xf numFmtId="0" fontId="1" fillId="0" borderId="13" xfId="0" applyFont="1" applyBorder="1"/>
    <xf numFmtId="0" fontId="6" fillId="0" borderId="15" xfId="0" applyFont="1" applyBorder="1" applyAlignment="1">
      <alignment vertical="center"/>
    </xf>
    <xf numFmtId="0" fontId="1" fillId="0" borderId="15" xfId="0" applyFont="1" applyBorder="1"/>
    <xf numFmtId="0" fontId="4" fillId="0" borderId="27" xfId="0" applyFont="1" applyBorder="1" applyAlignment="1">
      <alignment vertical="top" wrapText="1"/>
    </xf>
    <xf numFmtId="0" fontId="4" fillId="0" borderId="29" xfId="0" applyFont="1" applyBorder="1" applyAlignment="1">
      <alignment vertical="top" wrapText="1"/>
    </xf>
    <xf numFmtId="0" fontId="4" fillId="0" borderId="30" xfId="0" applyFont="1" applyBorder="1" applyAlignment="1">
      <alignment vertical="top" wrapText="1"/>
    </xf>
    <xf numFmtId="0" fontId="34" fillId="5" borderId="0" xfId="0" applyFont="1" applyFill="1" applyAlignment="1">
      <alignment horizontal="right"/>
    </xf>
    <xf numFmtId="0" fontId="7" fillId="5" borderId="0" xfId="0" applyFont="1" applyFill="1"/>
    <xf numFmtId="0" fontId="36" fillId="0" borderId="0" xfId="0" applyFont="1"/>
    <xf numFmtId="0" fontId="37" fillId="0" borderId="0" xfId="0" applyFont="1"/>
    <xf numFmtId="0" fontId="38" fillId="0" borderId="0" xfId="0" applyFont="1" applyAlignment="1">
      <alignment horizontal="right"/>
    </xf>
    <xf numFmtId="0" fontId="39" fillId="0" borderId="0" xfId="0" applyFont="1"/>
    <xf numFmtId="0" fontId="39" fillId="0" borderId="1" xfId="0" applyFont="1" applyBorder="1" applyAlignment="1">
      <alignment horizontal="center"/>
    </xf>
    <xf numFmtId="0" fontId="39" fillId="0" borderId="1" xfId="0" applyFont="1" applyBorder="1"/>
    <xf numFmtId="0" fontId="40" fillId="0" borderId="0" xfId="0" quotePrefix="1" applyFont="1" applyAlignment="1">
      <alignment vertical="center"/>
    </xf>
    <xf numFmtId="0" fontId="40" fillId="0" borderId="0" xfId="0" applyFont="1" applyAlignment="1">
      <alignment vertical="center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40" fillId="0" borderId="0" xfId="0" applyFont="1"/>
    <xf numFmtId="0" fontId="41" fillId="0" borderId="0" xfId="0" applyFont="1" applyAlignment="1">
      <alignment vertical="center"/>
    </xf>
    <xf numFmtId="0" fontId="41" fillId="0" borderId="0" xfId="0" quotePrefix="1" applyFont="1" applyAlignment="1">
      <alignment vertical="center"/>
    </xf>
    <xf numFmtId="0" fontId="41" fillId="0" borderId="0" xfId="0" quotePrefix="1" applyFont="1"/>
    <xf numFmtId="0" fontId="41" fillId="0" borderId="0" xfId="0" applyFont="1"/>
    <xf numFmtId="0" fontId="1" fillId="2" borderId="0" xfId="0" applyFont="1" applyFill="1"/>
    <xf numFmtId="0" fontId="42" fillId="0" borderId="0" xfId="0" applyFont="1"/>
    <xf numFmtId="0" fontId="16" fillId="0" borderId="28" xfId="0" applyFont="1" applyBorder="1" applyAlignment="1">
      <alignment vertical="top" wrapText="1"/>
    </xf>
    <xf numFmtId="0" fontId="31" fillId="0" borderId="16" xfId="0" applyFont="1" applyBorder="1" applyAlignment="1">
      <alignment vertical="top" wrapText="1"/>
    </xf>
    <xf numFmtId="0" fontId="31" fillId="0" borderId="17" xfId="0" applyFont="1" applyBorder="1" applyAlignment="1">
      <alignment vertical="top" wrapText="1"/>
    </xf>
    <xf numFmtId="0" fontId="31" fillId="0" borderId="18" xfId="0" applyFont="1" applyBorder="1" applyAlignment="1">
      <alignment vertical="top" wrapText="1"/>
    </xf>
    <xf numFmtId="1" fontId="32" fillId="0" borderId="19" xfId="0" quotePrefix="1" applyNumberFormat="1" applyFont="1" applyBorder="1" applyAlignment="1">
      <alignment horizontal="center"/>
    </xf>
    <xf numFmtId="1" fontId="32" fillId="0" borderId="0" xfId="0" applyNumberFormat="1" applyFont="1" applyAlignment="1">
      <alignment horizontal="center"/>
    </xf>
    <xf numFmtId="1" fontId="32" fillId="0" borderId="20" xfId="0" applyNumberFormat="1" applyFont="1" applyBorder="1" applyAlignment="1">
      <alignment horizontal="center"/>
    </xf>
    <xf numFmtId="1" fontId="32" fillId="0" borderId="19" xfId="0" applyNumberFormat="1" applyFont="1" applyBorder="1" applyAlignment="1">
      <alignment horizontal="left"/>
    </xf>
    <xf numFmtId="1" fontId="32" fillId="0" borderId="23" xfId="0" applyNumberFormat="1" applyFont="1" applyBorder="1" applyAlignment="1">
      <alignment horizontal="left"/>
    </xf>
    <xf numFmtId="1" fontId="32" fillId="0" borderId="21" xfId="0" applyNumberFormat="1" applyFont="1" applyBorder="1" applyAlignment="1">
      <alignment horizontal="center"/>
    </xf>
    <xf numFmtId="1" fontId="32" fillId="0" borderId="22" xfId="0" applyNumberFormat="1" applyFont="1" applyBorder="1" applyAlignment="1">
      <alignment horizontal="center"/>
    </xf>
    <xf numFmtId="1" fontId="32" fillId="0" borderId="24" xfId="0" applyNumberFormat="1" applyFont="1" applyBorder="1" applyAlignment="1">
      <alignment horizontal="left"/>
    </xf>
    <xf numFmtId="1" fontId="32" fillId="0" borderId="25" xfId="0" applyNumberFormat="1" applyFont="1" applyBorder="1" applyAlignment="1">
      <alignment horizontal="center"/>
    </xf>
    <xf numFmtId="1" fontId="32" fillId="0" borderId="26" xfId="0" applyNumberFormat="1" applyFont="1" applyBorder="1" applyAlignment="1">
      <alignment horizontal="center"/>
    </xf>
    <xf numFmtId="1" fontId="32" fillId="0" borderId="23" xfId="0" quotePrefix="1" applyNumberFormat="1" applyFont="1" applyBorder="1" applyAlignment="1">
      <alignment horizontal="center"/>
    </xf>
    <xf numFmtId="0" fontId="32" fillId="0" borderId="16" xfId="0" applyFont="1" applyBorder="1"/>
    <xf numFmtId="0" fontId="32" fillId="0" borderId="18" xfId="0" applyFont="1" applyBorder="1"/>
    <xf numFmtId="1" fontId="32" fillId="0" borderId="17" xfId="0" quotePrefix="1" applyNumberFormat="1" applyFont="1" applyBorder="1" applyAlignment="1">
      <alignment horizontal="center"/>
    </xf>
    <xf numFmtId="1" fontId="32" fillId="0" borderId="17" xfId="0" applyNumberFormat="1" applyFont="1" applyBorder="1" applyAlignment="1">
      <alignment horizontal="center"/>
    </xf>
    <xf numFmtId="1" fontId="32" fillId="0" borderId="20" xfId="0" applyNumberFormat="1" applyFont="1" applyBorder="1" applyAlignment="1">
      <alignment horizontal="left"/>
    </xf>
    <xf numFmtId="0" fontId="32" fillId="0" borderId="19" xfId="0" applyFont="1" applyBorder="1"/>
    <xf numFmtId="1" fontId="32" fillId="0" borderId="20" xfId="0" applyNumberFormat="1" applyFont="1" applyBorder="1"/>
    <xf numFmtId="0" fontId="32" fillId="0" borderId="20" xfId="0" applyFont="1" applyBorder="1"/>
    <xf numFmtId="0" fontId="33" fillId="0" borderId="23" xfId="0" applyFont="1" applyBorder="1"/>
    <xf numFmtId="0" fontId="32" fillId="0" borderId="22" xfId="0" applyFont="1" applyBorder="1"/>
    <xf numFmtId="0" fontId="44" fillId="0" borderId="0" xfId="0" applyFont="1"/>
    <xf numFmtId="0" fontId="45" fillId="5" borderId="0" xfId="0" applyFont="1" applyFill="1"/>
    <xf numFmtId="0" fontId="4" fillId="5" borderId="33" xfId="0" applyFont="1" applyFill="1" applyBorder="1"/>
    <xf numFmtId="0" fontId="4" fillId="5" borderId="20" xfId="0" applyFont="1" applyFill="1" applyBorder="1"/>
    <xf numFmtId="0" fontId="19" fillId="5" borderId="20" xfId="0" applyFont="1" applyFill="1" applyBorder="1"/>
    <xf numFmtId="0" fontId="27" fillId="5" borderId="0" xfId="0" applyFont="1" applyFill="1"/>
    <xf numFmtId="0" fontId="1" fillId="0" borderId="34" xfId="0" applyFont="1" applyBorder="1"/>
    <xf numFmtId="0" fontId="5" fillId="0" borderId="12" xfId="0" applyFont="1" applyBorder="1" applyAlignment="1">
      <alignment vertical="top"/>
    </xf>
    <xf numFmtId="0" fontId="29" fillId="8" borderId="35" xfId="0" applyFont="1" applyFill="1" applyBorder="1" applyAlignment="1">
      <alignment horizontal="left" vertical="center" indent="1"/>
    </xf>
    <xf numFmtId="0" fontId="29" fillId="8" borderId="36" xfId="0" applyFont="1" applyFill="1" applyBorder="1" applyAlignment="1">
      <alignment horizontal="left" vertical="center" indent="1"/>
    </xf>
    <xf numFmtId="0" fontId="30" fillId="8" borderId="36" xfId="0" applyFont="1" applyFill="1" applyBorder="1"/>
    <xf numFmtId="0" fontId="30" fillId="8" borderId="40" xfId="0" applyFont="1" applyFill="1" applyBorder="1"/>
    <xf numFmtId="0" fontId="29" fillId="8" borderId="41" xfId="0" applyFont="1" applyFill="1" applyBorder="1" applyAlignment="1">
      <alignment horizontal="left" vertical="center" indent="1"/>
    </xf>
    <xf numFmtId="0" fontId="29" fillId="8" borderId="42" xfId="0" applyFont="1" applyFill="1" applyBorder="1" applyAlignment="1">
      <alignment horizontal="left" vertical="center" indent="1"/>
    </xf>
    <xf numFmtId="0" fontId="30" fillId="8" borderId="42" xfId="0" applyFont="1" applyFill="1" applyBorder="1" applyAlignment="1">
      <alignment horizontal="left" vertical="center" indent="1"/>
    </xf>
    <xf numFmtId="0" fontId="35" fillId="8" borderId="42" xfId="0" applyFont="1" applyFill="1" applyBorder="1" applyAlignment="1">
      <alignment horizontal="left" vertical="center"/>
    </xf>
    <xf numFmtId="0" fontId="30" fillId="8" borderId="42" xfId="0" applyFont="1" applyFill="1" applyBorder="1"/>
    <xf numFmtId="0" fontId="30" fillId="8" borderId="42" xfId="0" applyFont="1" applyFill="1" applyBorder="1" applyAlignment="1">
      <alignment horizontal="left" indent="1"/>
    </xf>
    <xf numFmtId="0" fontId="35" fillId="8" borderId="42" xfId="0" applyFont="1" applyFill="1" applyBorder="1" applyAlignment="1">
      <alignment horizontal="left" vertical="center" indent="1"/>
    </xf>
    <xf numFmtId="0" fontId="30" fillId="8" borderId="43" xfId="0" applyFont="1" applyFill="1" applyBorder="1" applyAlignment="1">
      <alignment horizontal="left" vertical="center" indent="1"/>
    </xf>
    <xf numFmtId="0" fontId="49" fillId="8" borderId="42" xfId="0" applyFont="1" applyFill="1" applyBorder="1" applyAlignment="1">
      <alignment horizontal="left" vertical="center"/>
    </xf>
    <xf numFmtId="0" fontId="30" fillId="8" borderId="43" xfId="0" applyFont="1" applyFill="1" applyBorder="1"/>
    <xf numFmtId="0" fontId="51" fillId="8" borderId="42" xfId="0" applyFont="1" applyFill="1" applyBorder="1" applyAlignment="1">
      <alignment horizontal="left" vertical="center" indent="1"/>
    </xf>
    <xf numFmtId="0" fontId="29" fillId="8" borderId="44" xfId="0" applyFont="1" applyFill="1" applyBorder="1" applyAlignment="1">
      <alignment horizontal="left" vertical="center" indent="1"/>
    </xf>
    <xf numFmtId="0" fontId="29" fillId="8" borderId="45" xfId="0" applyFont="1" applyFill="1" applyBorder="1" applyAlignment="1">
      <alignment horizontal="left" vertical="center" indent="1"/>
    </xf>
    <xf numFmtId="0" fontId="30" fillId="8" borderId="45" xfId="0" applyFont="1" applyFill="1" applyBorder="1" applyAlignment="1">
      <alignment horizontal="left" vertical="center" indent="1"/>
    </xf>
    <xf numFmtId="0" fontId="52" fillId="7" borderId="45" xfId="0" applyFont="1" applyFill="1" applyBorder="1" applyAlignment="1">
      <alignment horizontal="left" vertical="center"/>
    </xf>
    <xf numFmtId="0" fontId="30" fillId="7" borderId="45" xfId="0" applyFont="1" applyFill="1" applyBorder="1"/>
    <xf numFmtId="0" fontId="30" fillId="7" borderId="45" xfId="0" applyFont="1" applyFill="1" applyBorder="1" applyAlignment="1">
      <alignment horizontal="left" indent="1"/>
    </xf>
    <xf numFmtId="0" fontId="30" fillId="7" borderId="45" xfId="0" applyFont="1" applyFill="1" applyBorder="1" applyAlignment="1">
      <alignment horizontal="left" vertical="center" indent="1"/>
    </xf>
    <xf numFmtId="0" fontId="30" fillId="8" borderId="46" xfId="0" applyFont="1" applyFill="1" applyBorder="1"/>
    <xf numFmtId="0" fontId="15" fillId="7" borderId="37" xfId="1" applyFont="1" applyFill="1" applyBorder="1" applyAlignment="1">
      <alignment horizontal="left" vertical="center"/>
    </xf>
    <xf numFmtId="0" fontId="15" fillId="7" borderId="38" xfId="1" applyFont="1" applyFill="1" applyBorder="1" applyAlignment="1">
      <alignment horizontal="left" vertical="center"/>
    </xf>
    <xf numFmtId="0" fontId="15" fillId="7" borderId="39" xfId="1" applyFont="1" applyFill="1" applyBorder="1" applyAlignment="1">
      <alignment horizontal="left" vertical="center"/>
    </xf>
    <xf numFmtId="0" fontId="22" fillId="6" borderId="42" xfId="0" applyFont="1" applyFill="1" applyBorder="1" applyAlignment="1">
      <alignment horizontal="center" vertical="center"/>
    </xf>
    <xf numFmtId="0" fontId="54" fillId="8" borderId="45" xfId="0" applyFont="1" applyFill="1" applyBorder="1" applyAlignment="1">
      <alignment horizontal="right" vertical="center"/>
    </xf>
    <xf numFmtId="0" fontId="10" fillId="4" borderId="3" xfId="0" applyFont="1" applyFill="1" applyBorder="1" applyAlignment="1" applyProtection="1">
      <alignment horizontal="left" vertical="center"/>
      <protection locked="0"/>
    </xf>
    <xf numFmtId="0" fontId="10" fillId="4" borderId="4" xfId="0" applyFont="1" applyFill="1" applyBorder="1" applyAlignment="1" applyProtection="1">
      <alignment horizontal="left" vertical="center"/>
      <protection locked="0"/>
    </xf>
    <xf numFmtId="0" fontId="10" fillId="4" borderId="5" xfId="0" applyFont="1" applyFill="1" applyBorder="1" applyAlignment="1" applyProtection="1">
      <alignment horizontal="left" vertical="center"/>
      <protection locked="0"/>
    </xf>
    <xf numFmtId="164" fontId="10" fillId="4" borderId="3" xfId="0" applyNumberFormat="1" applyFont="1" applyFill="1" applyBorder="1" applyAlignment="1" applyProtection="1">
      <alignment horizontal="center" vertical="center"/>
      <protection locked="0"/>
    </xf>
    <xf numFmtId="164" fontId="10" fillId="4" borderId="5" xfId="0" applyNumberFormat="1" applyFont="1" applyFill="1" applyBorder="1" applyAlignment="1" applyProtection="1">
      <alignment horizontal="center" vertical="center"/>
      <protection locked="0"/>
    </xf>
    <xf numFmtId="0" fontId="10" fillId="4" borderId="6" xfId="0" applyFont="1" applyFill="1" applyBorder="1" applyAlignment="1" applyProtection="1">
      <alignment horizontal="left" vertical="top" wrapText="1"/>
      <protection locked="0"/>
    </xf>
    <xf numFmtId="0" fontId="10" fillId="4" borderId="7" xfId="0" applyFont="1" applyFill="1" applyBorder="1" applyAlignment="1" applyProtection="1">
      <alignment horizontal="left" vertical="top" wrapText="1"/>
      <protection locked="0"/>
    </xf>
    <xf numFmtId="0" fontId="10" fillId="4" borderId="8" xfId="0" applyFont="1" applyFill="1" applyBorder="1" applyAlignment="1" applyProtection="1">
      <alignment horizontal="left" vertical="top" wrapText="1"/>
      <protection locked="0"/>
    </xf>
    <xf numFmtId="0" fontId="10" fillId="4" borderId="9" xfId="0" applyFont="1" applyFill="1" applyBorder="1" applyAlignment="1" applyProtection="1">
      <alignment horizontal="left" vertical="top" wrapText="1"/>
      <protection locked="0"/>
    </xf>
    <xf numFmtId="0" fontId="10" fillId="4" borderId="1" xfId="0" applyFont="1" applyFill="1" applyBorder="1" applyAlignment="1" applyProtection="1">
      <alignment horizontal="left" vertical="top" wrapText="1"/>
      <protection locked="0"/>
    </xf>
    <xf numFmtId="0" fontId="10" fillId="4" borderId="10" xfId="0" applyFont="1" applyFill="1" applyBorder="1" applyAlignment="1" applyProtection="1">
      <alignment horizontal="left" vertical="top" wrapText="1"/>
      <protection locked="0"/>
    </xf>
    <xf numFmtId="0" fontId="10" fillId="2" borderId="3" xfId="0" applyFont="1" applyFill="1" applyBorder="1" applyAlignment="1" applyProtection="1">
      <alignment horizontal="left" vertical="center"/>
      <protection locked="0"/>
    </xf>
    <xf numFmtId="0" fontId="10" fillId="2" borderId="4" xfId="0" applyFont="1" applyFill="1" applyBorder="1" applyAlignment="1" applyProtection="1">
      <alignment horizontal="left" vertical="center"/>
      <protection locked="0"/>
    </xf>
    <xf numFmtId="0" fontId="10" fillId="2" borderId="5" xfId="0" applyFont="1" applyFill="1" applyBorder="1" applyAlignment="1" applyProtection="1">
      <alignment horizontal="left" vertical="center"/>
      <protection locked="0"/>
    </xf>
    <xf numFmtId="0" fontId="25" fillId="4" borderId="3" xfId="1" applyFont="1" applyFill="1" applyBorder="1" applyAlignment="1" applyProtection="1">
      <alignment horizontal="left" vertical="center"/>
      <protection locked="0"/>
    </xf>
    <xf numFmtId="0" fontId="25" fillId="4" borderId="4" xfId="1" applyFont="1" applyFill="1" applyBorder="1" applyAlignment="1" applyProtection="1">
      <alignment horizontal="left" vertical="center"/>
      <protection locked="0"/>
    </xf>
    <xf numFmtId="0" fontId="25" fillId="4" borderId="5" xfId="1" applyFont="1" applyFill="1" applyBorder="1" applyAlignment="1" applyProtection="1">
      <alignment horizontal="left" vertical="center"/>
      <protection locked="0"/>
    </xf>
    <xf numFmtId="14" fontId="10" fillId="4" borderId="3" xfId="0" applyNumberFormat="1" applyFont="1" applyFill="1" applyBorder="1" applyAlignment="1" applyProtection="1">
      <alignment horizontal="center" vertical="center"/>
      <protection locked="0"/>
    </xf>
    <xf numFmtId="14" fontId="10" fillId="4" borderId="4" xfId="0" applyNumberFormat="1" applyFont="1" applyFill="1" applyBorder="1" applyAlignment="1" applyProtection="1">
      <alignment horizontal="center" vertical="center"/>
      <protection locked="0"/>
    </xf>
    <xf numFmtId="14" fontId="10" fillId="4" borderId="5" xfId="0" applyNumberFormat="1" applyFont="1" applyFill="1" applyBorder="1" applyAlignment="1" applyProtection="1">
      <alignment horizontal="center" vertical="center"/>
      <protection locked="0"/>
    </xf>
    <xf numFmtId="0" fontId="47" fillId="4" borderId="3" xfId="0" applyFont="1" applyFill="1" applyBorder="1" applyProtection="1">
      <protection locked="0"/>
    </xf>
    <xf numFmtId="0" fontId="47" fillId="4" borderId="4" xfId="0" applyFont="1" applyFill="1" applyBorder="1" applyProtection="1">
      <protection locked="0"/>
    </xf>
    <xf numFmtId="0" fontId="47" fillId="4" borderId="5" xfId="0" applyFont="1" applyFill="1" applyBorder="1" applyProtection="1">
      <protection locked="0"/>
    </xf>
    <xf numFmtId="166" fontId="10" fillId="4" borderId="3" xfId="0" applyNumberFormat="1" applyFont="1" applyFill="1" applyBorder="1" applyAlignment="1" applyProtection="1">
      <alignment horizontal="left" vertical="center"/>
      <protection locked="0"/>
    </xf>
    <xf numFmtId="166" fontId="10" fillId="4" borderId="4" xfId="0" applyNumberFormat="1" applyFont="1" applyFill="1" applyBorder="1" applyAlignment="1" applyProtection="1">
      <alignment horizontal="left" vertical="center"/>
      <protection locked="0"/>
    </xf>
    <xf numFmtId="166" fontId="10" fillId="4" borderId="5" xfId="0" applyNumberFormat="1" applyFont="1" applyFill="1" applyBorder="1" applyAlignment="1" applyProtection="1">
      <alignment horizontal="left" vertical="center"/>
      <protection locked="0"/>
    </xf>
    <xf numFmtId="0" fontId="4" fillId="5" borderId="0" xfId="0" applyFont="1" applyFill="1" applyAlignment="1">
      <alignment horizontal="left"/>
    </xf>
    <xf numFmtId="0" fontId="4" fillId="5" borderId="33" xfId="0" applyFont="1" applyFill="1" applyBorder="1" applyAlignment="1">
      <alignment horizontal="left"/>
    </xf>
    <xf numFmtId="0" fontId="10" fillId="4" borderId="3" xfId="0" applyFont="1" applyFill="1" applyBorder="1" applyAlignment="1" applyProtection="1">
      <alignment horizontal="left"/>
      <protection locked="0"/>
    </xf>
    <xf numFmtId="0" fontId="10" fillId="4" borderId="4" xfId="0" applyFont="1" applyFill="1" applyBorder="1" applyAlignment="1" applyProtection="1">
      <alignment horizontal="left"/>
      <protection locked="0"/>
    </xf>
    <xf numFmtId="0" fontId="10" fillId="4" borderId="5" xfId="0" applyFont="1" applyFill="1" applyBorder="1" applyAlignment="1" applyProtection="1">
      <alignment horizontal="left"/>
      <protection locked="0"/>
    </xf>
    <xf numFmtId="0" fontId="11" fillId="0" borderId="0" xfId="0" applyFont="1" applyAlignment="1">
      <alignment horizontal="left"/>
    </xf>
    <xf numFmtId="44" fontId="12" fillId="0" borderId="0" xfId="2" applyFont="1" applyAlignment="1" applyProtection="1">
      <alignment horizontal="right"/>
    </xf>
    <xf numFmtId="165" fontId="10" fillId="4" borderId="3" xfId="0" applyNumberFormat="1" applyFont="1" applyFill="1" applyBorder="1" applyAlignment="1" applyProtection="1">
      <alignment horizontal="center" vertical="center"/>
      <protection locked="0"/>
    </xf>
    <xf numFmtId="165" fontId="10" fillId="4" borderId="5" xfId="0" applyNumberFormat="1" applyFont="1" applyFill="1" applyBorder="1" applyAlignment="1" applyProtection="1">
      <alignment horizontal="center" vertical="center"/>
      <protection locked="0"/>
    </xf>
    <xf numFmtId="164" fontId="10" fillId="4" borderId="2" xfId="0" applyNumberFormat="1" applyFont="1" applyFill="1" applyBorder="1" applyAlignment="1" applyProtection="1">
      <alignment horizontal="center" vertical="center"/>
      <protection locked="0"/>
    </xf>
    <xf numFmtId="0" fontId="24" fillId="0" borderId="0" xfId="0" applyFont="1" applyAlignment="1">
      <alignment horizontal="center" textRotation="90"/>
    </xf>
    <xf numFmtId="0" fontId="16" fillId="0" borderId="28" xfId="0" applyFont="1" applyBorder="1" applyAlignment="1">
      <alignment horizontal="left" vertical="top" wrapText="1"/>
    </xf>
    <xf numFmtId="0" fontId="16" fillId="0" borderId="31" xfId="0" applyFont="1" applyBorder="1" applyAlignment="1">
      <alignment horizontal="left" vertical="top" wrapText="1"/>
    </xf>
    <xf numFmtId="0" fontId="43" fillId="0" borderId="31" xfId="0" applyFont="1" applyBorder="1" applyAlignment="1">
      <alignment horizontal="right" wrapText="1"/>
    </xf>
    <xf numFmtId="0" fontId="43" fillId="0" borderId="32" xfId="0" applyFont="1" applyBorder="1" applyAlignment="1">
      <alignment horizontal="right" wrapText="1"/>
    </xf>
  </cellXfs>
  <cellStyles count="3">
    <cellStyle name="Link" xfId="1" builtinId="8"/>
    <cellStyle name="Standard" xfId="0" builtinId="0"/>
    <cellStyle name="Währung" xfId="2" builtinId="4"/>
  </cellStyles>
  <dxfs count="29">
    <dxf>
      <font>
        <b val="0"/>
        <i val="0"/>
        <color rgb="FFE4FFD9"/>
      </font>
      <fill>
        <patternFill>
          <fgColor theme="0"/>
          <bgColor rgb="FFE4FFD9"/>
        </patternFill>
      </fill>
      <border>
        <left/>
        <right/>
        <top/>
        <bottom/>
      </border>
    </dxf>
    <dxf>
      <font>
        <b val="0"/>
        <i val="0"/>
        <color rgb="FFE4FFD9"/>
      </font>
      <fill>
        <patternFill>
          <fgColor theme="0"/>
          <bgColor rgb="FFE4FFD9"/>
        </patternFill>
      </fill>
      <border>
        <left/>
        <right/>
        <top/>
        <bottom/>
      </border>
    </dxf>
    <dxf>
      <font>
        <b val="0"/>
        <i val="0"/>
        <color rgb="FFE4FFD9"/>
      </font>
      <fill>
        <patternFill>
          <fgColor theme="0"/>
          <bgColor rgb="FFE4FFD9"/>
        </patternFill>
      </fill>
      <border>
        <left/>
        <right/>
        <top/>
        <bottom/>
      </border>
    </dxf>
    <dxf>
      <font>
        <color rgb="FFFF0000"/>
      </font>
    </dxf>
    <dxf>
      <font>
        <color rgb="FFFF0000"/>
      </font>
    </dxf>
    <dxf>
      <font>
        <b val="0"/>
        <i val="0"/>
        <color auto="1"/>
      </font>
      <fill>
        <patternFill>
          <fgColor theme="0"/>
          <bgColor rgb="FFE4FFD9"/>
        </patternFill>
      </fill>
      <border>
        <left style="thin">
          <color auto="1"/>
        </left>
        <right/>
        <top/>
        <bottom/>
      </border>
    </dxf>
    <dxf>
      <font>
        <b val="0"/>
        <i val="0"/>
        <color rgb="FFFF0000"/>
      </font>
      <fill>
        <patternFill>
          <fgColor theme="0"/>
          <bgColor rgb="FFFFFF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color rgb="FFFF0000"/>
      </font>
    </dxf>
    <dxf>
      <font>
        <color rgb="FFFF0000"/>
      </font>
    </dxf>
    <dxf>
      <fill>
        <patternFill>
          <fgColor theme="0"/>
          <bgColor rgb="FFE4FFD9"/>
        </patternFill>
      </fill>
      <border>
        <left style="thin">
          <color rgb="FFE4FFD9"/>
        </left>
        <right style="thin">
          <color rgb="FFE4FFD9"/>
        </right>
        <top style="thin">
          <color rgb="FFE4FFD9"/>
        </top>
        <bottom style="thin">
          <color rgb="FFE4FFD9"/>
        </bottom>
      </border>
    </dxf>
    <dxf>
      <fill>
        <patternFill patternType="none">
          <fgColor indexed="64"/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fgColor theme="0"/>
          <bgColor rgb="FFE4FFD9"/>
        </patternFill>
      </fill>
      <border>
        <left/>
        <right/>
        <top/>
        <bottom/>
      </border>
    </dxf>
    <dxf>
      <fill>
        <patternFill>
          <fgColor theme="0"/>
          <bgColor rgb="FFE4FFD9"/>
        </patternFill>
      </fill>
      <border>
        <left/>
        <right/>
        <top/>
        <bottom/>
      </border>
    </dxf>
    <dxf>
      <font>
        <color theme="0"/>
      </font>
      <fill>
        <patternFill>
          <fgColor theme="0"/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>
          <fgColor theme="0"/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>
          <fgColor theme="0"/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vertAlign val="baseline"/>
        <name val="Arial"/>
        <family val="2"/>
        <scheme val="none"/>
      </font>
      <alignment horizontal="general" vertical="center" textRotation="0" wrapText="0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font>
        <strike val="0"/>
        <outline val="0"/>
        <shadow val="0"/>
        <vertAlign val="baseline"/>
        <name val="Arial"/>
        <family val="2"/>
        <scheme val="none"/>
      </font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vertAlign val="baseline"/>
        <name val="Arial"/>
        <family val="2"/>
        <scheme val="none"/>
      </font>
      <alignment horizontal="general" vertical="center" textRotation="0" wrapText="0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font>
        <strike val="0"/>
        <outline val="0"/>
        <shadow val="0"/>
        <vertAlign val="baseline"/>
        <name val="Arial"/>
        <family val="2"/>
        <scheme val="none"/>
      </font>
      <protection locked="1" hidden="0"/>
    </dxf>
  </dxfs>
  <tableStyles count="0" defaultTableStyle="TableStyleMedium2" defaultPivotStyle="PivotStyleLight16"/>
  <colors>
    <mruColors>
      <color rgb="FFA4117E"/>
      <color rgb="FF0563C1"/>
      <color rgb="FFE4FFD9"/>
      <color rgb="FFA42C93"/>
      <color rgb="FFFFFFCC"/>
      <color rgb="FFCCECFF"/>
      <color rgb="FF91CD00"/>
      <color rgb="FFD7CBF5"/>
      <color rgb="FF99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25"/>
      <c:rotY val="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1031668057751345E-2"/>
          <c:y val="4.7744591247616007E-2"/>
          <c:w val="0.97896854934643018"/>
          <c:h val="0.94188807761671323"/>
        </c:manualLayout>
      </c:layout>
      <c:bar3DChart>
        <c:barDir val="bar"/>
        <c:grouping val="percentStacked"/>
        <c:varyColors val="0"/>
        <c:ser>
          <c:idx val="6"/>
          <c:order val="0"/>
          <c:tx>
            <c:strRef>
              <c:f>'Email Prüfung'!$I$8</c:f>
              <c:strCache>
                <c:ptCount val="1"/>
                <c:pt idx="0">
                  <c:v>Deckel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elete val="1"/>
          </c:dLbls>
          <c:val>
            <c:numRef>
              <c:f>'Email Prüfung'!$J$8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F0-46F8-B6EC-E004F2FBD718}"/>
            </c:ext>
          </c:extLst>
        </c:ser>
        <c:ser>
          <c:idx val="0"/>
          <c:order val="1"/>
          <c:tx>
            <c:strRef>
              <c:f>'Email Prüfung'!$I$9</c:f>
              <c:strCache>
                <c:ptCount val="1"/>
                <c:pt idx="0">
                  <c:v>Füllstand</c:v>
                </c:pt>
              </c:strCache>
            </c:strRef>
          </c:tx>
          <c:spPr>
            <a:solidFill>
              <a:srgbClr val="A4117E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elete val="1"/>
          </c:dLbls>
          <c:val>
            <c:numRef>
              <c:f>'Email Prüfung'!$J$9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3F0-46F8-B6EC-E004F2FBD718}"/>
            </c:ext>
          </c:extLst>
        </c:ser>
        <c:ser>
          <c:idx val="1"/>
          <c:order val="2"/>
          <c:tx>
            <c:strRef>
              <c:f>'Email Prüfung'!$I$10</c:f>
              <c:strCache>
                <c:ptCount val="1"/>
                <c:pt idx="0">
                  <c:v>Leer</c:v>
                </c:pt>
              </c:strCache>
            </c:strRef>
          </c:tx>
          <c:spPr>
            <a:solidFill>
              <a:schemeClr val="accent6">
                <a:lumMod val="50000"/>
                <a:alpha val="56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elete val="1"/>
          </c:dLbls>
          <c:val>
            <c:numRef>
              <c:f>'Email Prüfung'!$J$10</c:f>
              <c:numCache>
                <c:formatCode>0</c:formatCode>
                <c:ptCount val="1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3F0-46F8-B6EC-E004F2FBD718}"/>
            </c:ext>
          </c:extLst>
        </c:ser>
        <c:ser>
          <c:idx val="2"/>
          <c:order val="3"/>
          <c:tx>
            <c:strRef>
              <c:f>'Email Prüfung'!$I$11</c:f>
              <c:strCache>
                <c:ptCount val="1"/>
                <c:pt idx="0">
                  <c:v>Boden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elete val="1"/>
          </c:dLbls>
          <c:val>
            <c:numRef>
              <c:f>'Email Prüfung'!$J$11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3F0-46F8-B6EC-E004F2FBD7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993318176"/>
        <c:axId val="993318896"/>
        <c:axId val="0"/>
      </c:bar3DChart>
      <c:catAx>
        <c:axId val="99331817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93318896"/>
        <c:crosses val="autoZero"/>
        <c:auto val="1"/>
        <c:lblAlgn val="ctr"/>
        <c:lblOffset val="100"/>
        <c:noMultiLvlLbl val="0"/>
      </c:catAx>
      <c:valAx>
        <c:axId val="993318896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993318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trlProps/ctrlProp1.xml><?xml version="1.0" encoding="utf-8"?>
<formControlPr xmlns="http://schemas.microsoft.com/office/spreadsheetml/2009/9/main" objectType="CheckBox" fmlaLink="C21" lockText="1" noThreeD="1"/>
</file>

<file path=xl/ctrlProps/ctrlProp2.xml><?xml version="1.0" encoding="utf-8"?>
<formControlPr xmlns="http://schemas.microsoft.com/office/spreadsheetml/2009/9/main" objectType="CheckBox" fmlaLink="C23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20</xdr:row>
          <xdr:rowOff>9525</xdr:rowOff>
        </xdr:from>
        <xdr:to>
          <xdr:col>2</xdr:col>
          <xdr:colOff>209550</xdr:colOff>
          <xdr:row>21</xdr:row>
          <xdr:rowOff>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7CBF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22</xdr:row>
          <xdr:rowOff>9525</xdr:rowOff>
        </xdr:from>
        <xdr:to>
          <xdr:col>2</xdr:col>
          <xdr:colOff>209550</xdr:colOff>
          <xdr:row>23</xdr:row>
          <xdr:rowOff>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7CBF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25</xdr:col>
      <xdr:colOff>204765</xdr:colOff>
      <xdr:row>0</xdr:row>
      <xdr:rowOff>75165</xdr:rowOff>
    </xdr:from>
    <xdr:to>
      <xdr:col>33</xdr:col>
      <xdr:colOff>255353</xdr:colOff>
      <xdr:row>3</xdr:row>
      <xdr:rowOff>3952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27</xdr:col>
      <xdr:colOff>102792</xdr:colOff>
      <xdr:row>0</xdr:row>
      <xdr:rowOff>54387</xdr:rowOff>
    </xdr:from>
    <xdr:to>
      <xdr:col>32</xdr:col>
      <xdr:colOff>44012</xdr:colOff>
      <xdr:row>0</xdr:row>
      <xdr:rowOff>282530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97595427-051F-4F7B-AE95-8E9C4B63FB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26445" y="54387"/>
          <a:ext cx="1031986" cy="228143"/>
        </a:xfrm>
        <a:prstGeom prst="rect">
          <a:avLst/>
        </a:prstGeom>
      </xdr:spPr>
    </xdr:pic>
    <xdr:clientData/>
  </xdr:twoCellAnchor>
  <xdr:twoCellAnchor>
    <xdr:from>
      <xdr:col>4</xdr:col>
      <xdr:colOff>150028</xdr:colOff>
      <xdr:row>1</xdr:row>
      <xdr:rowOff>105275</xdr:rowOff>
    </xdr:from>
    <xdr:to>
      <xdr:col>5</xdr:col>
      <xdr:colOff>113895</xdr:colOff>
      <xdr:row>2</xdr:row>
      <xdr:rowOff>127331</xdr:rowOff>
    </xdr:to>
    <xdr:sp macro="" textlink="">
      <xdr:nvSpPr>
        <xdr:cNvPr id="10" name="object 66">
          <a:extLst>
            <a:ext uri="{FF2B5EF4-FFF2-40B4-BE49-F238E27FC236}">
              <a16:creationId xmlns:a16="http://schemas.microsoft.com/office/drawing/2014/main" id="{485EE241-112C-4D30-9AB0-5B4D9E8BE4ED}"/>
            </a:ext>
          </a:extLst>
        </xdr:cNvPr>
        <xdr:cNvSpPr/>
      </xdr:nvSpPr>
      <xdr:spPr>
        <a:xfrm>
          <a:off x="978703" y="410075"/>
          <a:ext cx="182942" cy="231606"/>
        </a:xfrm>
        <a:custGeom>
          <a:avLst/>
          <a:gdLst/>
          <a:ahLst/>
          <a:cxnLst/>
          <a:rect l="l" t="t" r="r" b="b"/>
          <a:pathLst>
            <a:path w="182245" h="231139">
              <a:moveTo>
                <a:pt x="22491" y="108877"/>
              </a:moveTo>
              <a:lnTo>
                <a:pt x="20523" y="106895"/>
              </a:lnTo>
              <a:lnTo>
                <a:pt x="1981" y="106895"/>
              </a:lnTo>
              <a:lnTo>
                <a:pt x="0" y="108877"/>
              </a:lnTo>
              <a:lnTo>
                <a:pt x="0" y="113779"/>
              </a:lnTo>
              <a:lnTo>
                <a:pt x="1981" y="115760"/>
              </a:lnTo>
              <a:lnTo>
                <a:pt x="18072" y="115760"/>
              </a:lnTo>
              <a:lnTo>
                <a:pt x="20523" y="115760"/>
              </a:lnTo>
              <a:lnTo>
                <a:pt x="22491" y="113779"/>
              </a:lnTo>
              <a:lnTo>
                <a:pt x="22491" y="108877"/>
              </a:lnTo>
              <a:close/>
            </a:path>
            <a:path w="182245" h="231139">
              <a:moveTo>
                <a:pt x="33972" y="43319"/>
              </a:moveTo>
              <a:lnTo>
                <a:pt x="20878" y="30213"/>
              </a:lnTo>
              <a:lnTo>
                <a:pt x="18072" y="30213"/>
              </a:lnTo>
              <a:lnTo>
                <a:pt x="14605" y="33667"/>
              </a:lnTo>
              <a:lnTo>
                <a:pt x="14605" y="36474"/>
              </a:lnTo>
              <a:lnTo>
                <a:pt x="26847" y="48717"/>
              </a:lnTo>
              <a:lnTo>
                <a:pt x="27978" y="49149"/>
              </a:lnTo>
              <a:lnTo>
                <a:pt x="29108" y="49149"/>
              </a:lnTo>
              <a:lnTo>
                <a:pt x="30238" y="49149"/>
              </a:lnTo>
              <a:lnTo>
                <a:pt x="31381" y="48717"/>
              </a:lnTo>
              <a:lnTo>
                <a:pt x="33972" y="46126"/>
              </a:lnTo>
              <a:lnTo>
                <a:pt x="33972" y="43319"/>
              </a:lnTo>
              <a:close/>
            </a:path>
            <a:path w="182245" h="231139">
              <a:moveTo>
                <a:pt x="104749" y="1981"/>
              </a:moveTo>
              <a:lnTo>
                <a:pt x="102768" y="0"/>
              </a:lnTo>
              <a:lnTo>
                <a:pt x="97866" y="0"/>
              </a:lnTo>
              <a:lnTo>
                <a:pt x="95885" y="1981"/>
              </a:lnTo>
              <a:lnTo>
                <a:pt x="95885" y="20523"/>
              </a:lnTo>
              <a:lnTo>
                <a:pt x="97866" y="22491"/>
              </a:lnTo>
              <a:lnTo>
                <a:pt x="100317" y="22491"/>
              </a:lnTo>
              <a:lnTo>
                <a:pt x="102768" y="22491"/>
              </a:lnTo>
              <a:lnTo>
                <a:pt x="104749" y="20523"/>
              </a:lnTo>
              <a:lnTo>
                <a:pt x="104749" y="1981"/>
              </a:lnTo>
              <a:close/>
            </a:path>
            <a:path w="182245" h="231139">
              <a:moveTo>
                <a:pt x="113601" y="223659"/>
              </a:moveTo>
              <a:lnTo>
                <a:pt x="111620" y="221665"/>
              </a:lnTo>
              <a:lnTo>
                <a:pt x="94170" y="221665"/>
              </a:lnTo>
              <a:lnTo>
                <a:pt x="92176" y="223659"/>
              </a:lnTo>
              <a:lnTo>
                <a:pt x="92176" y="228561"/>
              </a:lnTo>
              <a:lnTo>
                <a:pt x="94170" y="230543"/>
              </a:lnTo>
              <a:lnTo>
                <a:pt x="109169" y="230543"/>
              </a:lnTo>
              <a:lnTo>
                <a:pt x="111620" y="230543"/>
              </a:lnTo>
              <a:lnTo>
                <a:pt x="113601" y="228561"/>
              </a:lnTo>
              <a:lnTo>
                <a:pt x="113601" y="223659"/>
              </a:lnTo>
              <a:close/>
            </a:path>
            <a:path w="182245" h="231139">
              <a:moveTo>
                <a:pt x="121361" y="200012"/>
              </a:moveTo>
              <a:lnTo>
                <a:pt x="119392" y="198018"/>
              </a:lnTo>
              <a:lnTo>
                <a:pt x="86398" y="198018"/>
              </a:lnTo>
              <a:lnTo>
                <a:pt x="84416" y="200012"/>
              </a:lnTo>
              <a:lnTo>
                <a:pt x="84416" y="204914"/>
              </a:lnTo>
              <a:lnTo>
                <a:pt x="86398" y="206895"/>
              </a:lnTo>
              <a:lnTo>
                <a:pt x="116941" y="206895"/>
              </a:lnTo>
              <a:lnTo>
                <a:pt x="119392" y="206895"/>
              </a:lnTo>
              <a:lnTo>
                <a:pt x="121361" y="204914"/>
              </a:lnTo>
              <a:lnTo>
                <a:pt x="121361" y="200012"/>
              </a:lnTo>
              <a:close/>
            </a:path>
            <a:path w="182245" h="231139">
              <a:moveTo>
                <a:pt x="138341" y="100609"/>
              </a:moveTo>
              <a:lnTo>
                <a:pt x="135940" y="88773"/>
              </a:lnTo>
              <a:lnTo>
                <a:pt x="129413" y="79108"/>
              </a:lnTo>
              <a:lnTo>
                <a:pt x="119748" y="72580"/>
              </a:lnTo>
              <a:lnTo>
                <a:pt x="107924" y="70192"/>
              </a:lnTo>
              <a:lnTo>
                <a:pt x="105473" y="70192"/>
              </a:lnTo>
              <a:lnTo>
                <a:pt x="103492" y="72174"/>
              </a:lnTo>
              <a:lnTo>
                <a:pt x="103492" y="77076"/>
              </a:lnTo>
              <a:lnTo>
                <a:pt x="105473" y="79057"/>
              </a:lnTo>
              <a:lnTo>
                <a:pt x="107924" y="79057"/>
              </a:lnTo>
              <a:lnTo>
                <a:pt x="116306" y="80759"/>
              </a:lnTo>
              <a:lnTo>
                <a:pt x="123151" y="85382"/>
              </a:lnTo>
              <a:lnTo>
                <a:pt x="127774" y="92227"/>
              </a:lnTo>
              <a:lnTo>
                <a:pt x="129476" y="100609"/>
              </a:lnTo>
              <a:lnTo>
                <a:pt x="129476" y="103060"/>
              </a:lnTo>
              <a:lnTo>
                <a:pt x="131445" y="105041"/>
              </a:lnTo>
              <a:lnTo>
                <a:pt x="133896" y="105041"/>
              </a:lnTo>
              <a:lnTo>
                <a:pt x="136347" y="105041"/>
              </a:lnTo>
              <a:lnTo>
                <a:pt x="138341" y="103060"/>
              </a:lnTo>
              <a:lnTo>
                <a:pt x="138341" y="100609"/>
              </a:lnTo>
              <a:close/>
            </a:path>
            <a:path w="182245" h="231139">
              <a:moveTo>
                <a:pt x="159702" y="104635"/>
              </a:moveTo>
              <a:lnTo>
                <a:pt x="158546" y="93091"/>
              </a:lnTo>
              <a:lnTo>
                <a:pt x="155143" y="82219"/>
              </a:lnTo>
              <a:lnTo>
                <a:pt x="150837" y="74460"/>
              </a:lnTo>
              <a:lnTo>
                <a:pt x="150837" y="104635"/>
              </a:lnTo>
              <a:lnTo>
                <a:pt x="149491" y="115811"/>
              </a:lnTo>
              <a:lnTo>
                <a:pt x="123723" y="149898"/>
              </a:lnTo>
              <a:lnTo>
                <a:pt x="118325" y="157353"/>
              </a:lnTo>
              <a:lnTo>
                <a:pt x="114617" y="165760"/>
              </a:lnTo>
              <a:lnTo>
                <a:pt x="112725" y="174790"/>
              </a:lnTo>
              <a:lnTo>
                <a:pt x="92824" y="174790"/>
              </a:lnTo>
              <a:lnTo>
                <a:pt x="90893" y="165760"/>
              </a:lnTo>
              <a:lnTo>
                <a:pt x="87096" y="157353"/>
              </a:lnTo>
              <a:lnTo>
                <a:pt x="81622" y="149898"/>
              </a:lnTo>
              <a:lnTo>
                <a:pt x="74358" y="143344"/>
              </a:lnTo>
              <a:lnTo>
                <a:pt x="65671" y="135140"/>
              </a:lnTo>
              <a:lnTo>
                <a:pt x="59359" y="125222"/>
              </a:lnTo>
              <a:lnTo>
                <a:pt x="55651" y="114058"/>
              </a:lnTo>
              <a:lnTo>
                <a:pt x="54787" y="102133"/>
              </a:lnTo>
              <a:lnTo>
                <a:pt x="59016" y="84899"/>
              </a:lnTo>
              <a:lnTo>
                <a:pt x="68935" y="70662"/>
              </a:lnTo>
              <a:lnTo>
                <a:pt x="83210" y="60794"/>
              </a:lnTo>
              <a:lnTo>
                <a:pt x="100457" y="56629"/>
              </a:lnTo>
              <a:lnTo>
                <a:pt x="110261" y="57124"/>
              </a:lnTo>
              <a:lnTo>
                <a:pt x="146989" y="85712"/>
              </a:lnTo>
              <a:lnTo>
                <a:pt x="150837" y="104635"/>
              </a:lnTo>
              <a:lnTo>
                <a:pt x="150837" y="74460"/>
              </a:lnTo>
              <a:lnTo>
                <a:pt x="149618" y="72250"/>
              </a:lnTo>
              <a:lnTo>
                <a:pt x="142062" y="63449"/>
              </a:lnTo>
              <a:lnTo>
                <a:pt x="133324" y="56629"/>
              </a:lnTo>
              <a:lnTo>
                <a:pt x="132918" y="56311"/>
              </a:lnTo>
              <a:lnTo>
                <a:pt x="122682" y="51257"/>
              </a:lnTo>
              <a:lnTo>
                <a:pt x="111633" y="48374"/>
              </a:lnTo>
              <a:lnTo>
                <a:pt x="100037" y="47777"/>
              </a:lnTo>
              <a:lnTo>
                <a:pt x="79603" y="52705"/>
              </a:lnTo>
              <a:lnTo>
                <a:pt x="62699" y="64401"/>
              </a:lnTo>
              <a:lnTo>
                <a:pt x="50939" y="81267"/>
              </a:lnTo>
              <a:lnTo>
                <a:pt x="45923" y="101676"/>
              </a:lnTo>
              <a:lnTo>
                <a:pt x="46951" y="115811"/>
              </a:lnTo>
              <a:lnTo>
                <a:pt x="51346" y="129032"/>
              </a:lnTo>
              <a:lnTo>
                <a:pt x="58813" y="140779"/>
              </a:lnTo>
              <a:lnTo>
                <a:pt x="69113" y="150507"/>
              </a:lnTo>
              <a:lnTo>
                <a:pt x="75514" y="156375"/>
              </a:lnTo>
              <a:lnTo>
                <a:pt x="80238" y="163283"/>
              </a:lnTo>
              <a:lnTo>
                <a:pt x="83172" y="170992"/>
              </a:lnTo>
              <a:lnTo>
                <a:pt x="84188" y="179235"/>
              </a:lnTo>
              <a:lnTo>
                <a:pt x="84188" y="181686"/>
              </a:lnTo>
              <a:lnTo>
                <a:pt x="86169" y="183667"/>
              </a:lnTo>
              <a:lnTo>
                <a:pt x="119392" y="183667"/>
              </a:lnTo>
              <a:lnTo>
                <a:pt x="121361" y="181686"/>
              </a:lnTo>
              <a:lnTo>
                <a:pt x="121361" y="179235"/>
              </a:lnTo>
              <a:lnTo>
                <a:pt x="121894" y="174790"/>
              </a:lnTo>
              <a:lnTo>
                <a:pt x="122339" y="170992"/>
              </a:lnTo>
              <a:lnTo>
                <a:pt x="125183" y="163283"/>
              </a:lnTo>
              <a:lnTo>
                <a:pt x="129705" y="156514"/>
              </a:lnTo>
              <a:lnTo>
                <a:pt x="145821" y="141833"/>
              </a:lnTo>
              <a:lnTo>
                <a:pt x="153352" y="130695"/>
              </a:lnTo>
              <a:lnTo>
                <a:pt x="158064" y="118122"/>
              </a:lnTo>
              <a:lnTo>
                <a:pt x="159702" y="104635"/>
              </a:lnTo>
              <a:close/>
            </a:path>
            <a:path w="182245" h="231139">
              <a:moveTo>
                <a:pt x="182079" y="29375"/>
              </a:moveTo>
              <a:lnTo>
                <a:pt x="178612" y="25920"/>
              </a:lnTo>
              <a:lnTo>
                <a:pt x="175806" y="25920"/>
              </a:lnTo>
              <a:lnTo>
                <a:pt x="162712" y="39014"/>
              </a:lnTo>
              <a:lnTo>
                <a:pt x="162712" y="41821"/>
              </a:lnTo>
              <a:lnTo>
                <a:pt x="165303" y="44411"/>
              </a:lnTo>
              <a:lnTo>
                <a:pt x="166446" y="44856"/>
              </a:lnTo>
              <a:lnTo>
                <a:pt x="167576" y="44856"/>
              </a:lnTo>
              <a:lnTo>
                <a:pt x="168706" y="44856"/>
              </a:lnTo>
              <a:lnTo>
                <a:pt x="169849" y="44411"/>
              </a:lnTo>
              <a:lnTo>
                <a:pt x="182079" y="32181"/>
              </a:lnTo>
              <a:lnTo>
                <a:pt x="182079" y="29375"/>
              </a:lnTo>
              <a:close/>
            </a:path>
          </a:pathLst>
        </a:custGeom>
        <a:solidFill>
          <a:srgbClr val="194453"/>
        </a:solidFill>
      </xdr:spPr>
      <xdr:txBody>
        <a:bodyPr wrap="square" lIns="0" tIns="0" rIns="0" bIns="0" rtlCol="0"/>
        <a:lstStyle>
          <a:defPPr>
            <a:defRPr kern="0"/>
          </a:defPPr>
        </a:lstStyle>
        <a:p>
          <a:endParaRPr/>
        </a:p>
      </xdr:txBody>
    </xdr:sp>
    <xdr:clientData/>
  </xdr:twoCellAnchor>
  <xdr:twoCellAnchor editAs="oneCell">
    <xdr:from>
      <xdr:col>1</xdr:col>
      <xdr:colOff>26604</xdr:colOff>
      <xdr:row>3</xdr:row>
      <xdr:rowOff>178594</xdr:rowOff>
    </xdr:from>
    <xdr:to>
      <xdr:col>5</xdr:col>
      <xdr:colOff>236</xdr:colOff>
      <xdr:row>5</xdr:row>
      <xdr:rowOff>205327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BDED769D-6140-5F54-70C1-6560512FE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4729" y="898922"/>
          <a:ext cx="787818" cy="44345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0DAC7F3-11B2-48F1-B456-235272E8245B}" name="Tabelle1" displayName="Tabelle1" ref="A3:C13" totalsRowShown="0" headerRowDxfId="28" dataDxfId="26" headerRowBorderDxfId="27">
  <autoFilter ref="A3:C13" xr:uid="{20DAC7F3-11B2-48F1-B456-235272E8245B}"/>
  <tableColumns count="3">
    <tableColumn id="2" xr3:uid="{62EE8855-6F34-4256-9D49-004E9BD5BDD6}" name="Ergebnis" dataDxfId="25"/>
    <tableColumn id="1" xr3:uid="{D2EEC85F-9106-4BCA-BB8B-BC262CE9C868}" name="Prüfungen" dataDxfId="24"/>
    <tableColumn id="3" xr3:uid="{6B26DD60-7D06-4470-AA31-C61398B04733}" name="Formel" dataDxfId="2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4CC0F90-E6C0-4FF3-8F4B-C7B68DA37F54}" name="Tabelle13" displayName="Tabelle13" ref="A16:C26" totalsRowShown="0" headerRowDxfId="22" dataDxfId="20" headerRowBorderDxfId="21">
  <autoFilter ref="A16:C26" xr:uid="{B4CC0F90-E6C0-4FF3-8F4B-C7B68DA37F54}"/>
  <tableColumns count="3">
    <tableColumn id="2" xr3:uid="{9EEEBE39-EF83-41B2-88AC-B090322E8ED8}" name="Ergebnis" dataDxfId="19"/>
    <tableColumn id="1" xr3:uid="{D5FADF5D-3B05-4FCC-A24A-D638115FD554}" name="Prüfungen" dataDxfId="18"/>
    <tableColumn id="3" xr3:uid="{6A83986A-C9E3-4F9B-888B-BF83EB8F6B72}" name="Formel" dataDxfId="1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ervice.elk-wue.de/arbeitshilfen/formulare/rubrik/informationstechnologie/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97288-95B7-40BE-943D-BFB295F54B40}">
  <sheetPr codeName="Tabelle1">
    <pageSetUpPr fitToPage="1"/>
  </sheetPr>
  <dimension ref="A1:AP54"/>
  <sheetViews>
    <sheetView showGridLines="0" showRowColHeaders="0" tabSelected="1" showRuler="0" zoomScale="175" zoomScaleNormal="175" zoomScalePageLayoutView="145" workbookViewId="0">
      <pane ySplit="6" topLeftCell="A7" activePane="bottomLeft" state="frozen"/>
      <selection pane="bottomLeft" activeCell="AE37" sqref="AE37:AF37"/>
    </sheetView>
  </sheetViews>
  <sheetFormatPr baseColWidth="10" defaultColWidth="11.42578125" defaultRowHeight="16.5" x14ac:dyDescent="0.3"/>
  <cols>
    <col min="1" max="1" width="3.5703125" style="2" customWidth="1"/>
    <col min="2" max="2" width="2.28515625" style="2" customWidth="1"/>
    <col min="3" max="8" width="3.28515625" style="2" customWidth="1"/>
    <col min="9" max="9" width="4.7109375" style="2" customWidth="1"/>
    <col min="10" max="11" width="3.28515625" style="2" customWidth="1"/>
    <col min="12" max="12" width="4.5703125" style="2" customWidth="1"/>
    <col min="13" max="13" width="3.28515625" style="2" customWidth="1"/>
    <col min="14" max="14" width="4.7109375" style="2" customWidth="1"/>
    <col min="15" max="32" width="3.28515625" style="2" customWidth="1"/>
    <col min="33" max="33" width="0.85546875" style="2" customWidth="1"/>
    <col min="34" max="34" width="3.85546875" style="2" bestFit="1" customWidth="1"/>
    <col min="35" max="16384" width="11.42578125" style="2"/>
  </cols>
  <sheetData>
    <row r="1" spans="1:33" ht="24" customHeight="1" thickBot="1" x14ac:dyDescent="0.35">
      <c r="A1" s="1"/>
      <c r="B1" s="94"/>
      <c r="C1" s="36"/>
      <c r="D1" s="36"/>
      <c r="E1" s="36"/>
      <c r="F1" s="36"/>
      <c r="G1" s="36"/>
      <c r="J1" s="36"/>
      <c r="K1" s="36"/>
      <c r="L1" s="95" t="s">
        <v>95</v>
      </c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</row>
    <row r="2" spans="1:33" x14ac:dyDescent="0.3">
      <c r="A2" s="22"/>
      <c r="B2" s="96"/>
      <c r="C2" s="97"/>
      <c r="D2" s="97"/>
      <c r="E2" s="98"/>
      <c r="F2" s="97"/>
      <c r="G2" s="119" t="s">
        <v>89</v>
      </c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1"/>
      <c r="Y2" s="98"/>
      <c r="Z2" s="97"/>
      <c r="AA2" s="97"/>
      <c r="AB2" s="98"/>
      <c r="AC2" s="98"/>
      <c r="AD2" s="98"/>
      <c r="AE2" s="98"/>
      <c r="AF2" s="98"/>
      <c r="AG2" s="99"/>
    </row>
    <row r="3" spans="1:33" x14ac:dyDescent="0.3">
      <c r="A3" s="22"/>
      <c r="B3" s="100"/>
      <c r="C3" s="101"/>
      <c r="D3" s="101"/>
      <c r="E3" s="102"/>
      <c r="F3" s="101"/>
      <c r="G3" s="103" t="s">
        <v>90</v>
      </c>
      <c r="H3" s="104"/>
      <c r="I3" s="105"/>
      <c r="J3" s="104"/>
      <c r="K3" s="104"/>
      <c r="L3" s="102"/>
      <c r="M3" s="102"/>
      <c r="N3" s="102"/>
      <c r="O3" s="102"/>
      <c r="P3" s="102"/>
      <c r="Q3" s="122" t="s">
        <v>42</v>
      </c>
      <c r="R3" s="122"/>
      <c r="S3" s="106" t="s">
        <v>44</v>
      </c>
      <c r="T3" s="102"/>
      <c r="U3" s="102"/>
      <c r="V3" s="102"/>
      <c r="W3" s="101"/>
      <c r="X3" s="101"/>
      <c r="Y3" s="102"/>
      <c r="Z3" s="102"/>
      <c r="AA3" s="102"/>
      <c r="AB3" s="102"/>
      <c r="AC3" s="102"/>
      <c r="AD3" s="102"/>
      <c r="AE3" s="102"/>
      <c r="AF3" s="102"/>
      <c r="AG3" s="107"/>
    </row>
    <row r="4" spans="1:33" x14ac:dyDescent="0.3">
      <c r="A4" s="22"/>
      <c r="B4" s="100"/>
      <c r="C4" s="101"/>
      <c r="D4" s="101"/>
      <c r="E4" s="101"/>
      <c r="F4" s="101"/>
      <c r="G4" s="108" t="s">
        <v>91</v>
      </c>
      <c r="H4" s="104"/>
      <c r="I4" s="105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2"/>
      <c r="AE4" s="102"/>
      <c r="AF4" s="104"/>
      <c r="AG4" s="109"/>
    </row>
    <row r="5" spans="1:33" x14ac:dyDescent="0.3">
      <c r="A5" s="22"/>
      <c r="B5" s="100"/>
      <c r="C5" s="101"/>
      <c r="D5" s="101"/>
      <c r="E5" s="101"/>
      <c r="F5" s="101"/>
      <c r="G5" s="108" t="s">
        <v>92</v>
      </c>
      <c r="H5" s="104"/>
      <c r="I5" s="105"/>
      <c r="J5" s="110"/>
      <c r="K5" s="110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2"/>
      <c r="AE5" s="102"/>
      <c r="AF5" s="104"/>
      <c r="AG5" s="109"/>
    </row>
    <row r="6" spans="1:33" ht="17.25" thickBot="1" x14ac:dyDescent="0.35">
      <c r="A6" s="22"/>
      <c r="B6" s="111"/>
      <c r="C6" s="112"/>
      <c r="D6" s="112"/>
      <c r="E6" s="113"/>
      <c r="F6" s="112"/>
      <c r="G6" s="114" t="s">
        <v>93</v>
      </c>
      <c r="H6" s="115"/>
      <c r="I6" s="116"/>
      <c r="J6" s="115"/>
      <c r="K6" s="115"/>
      <c r="L6" s="115"/>
      <c r="M6" s="115"/>
      <c r="N6" s="117"/>
      <c r="O6" s="115"/>
      <c r="P6" s="115"/>
      <c r="Q6" s="113"/>
      <c r="R6" s="113"/>
      <c r="S6" s="113"/>
      <c r="T6" s="113"/>
      <c r="U6" s="113"/>
      <c r="V6" s="113"/>
      <c r="W6" s="113"/>
      <c r="X6" s="113"/>
      <c r="Y6" s="113"/>
      <c r="Z6" s="112"/>
      <c r="AA6" s="112"/>
      <c r="AB6" s="113"/>
      <c r="AC6" s="123" t="s">
        <v>94</v>
      </c>
      <c r="AD6" s="123"/>
      <c r="AE6" s="123"/>
      <c r="AF6" s="123"/>
      <c r="AG6" s="118"/>
    </row>
    <row r="7" spans="1:33" ht="18" x14ac:dyDescent="0.3">
      <c r="A7" s="1"/>
      <c r="B7" s="39"/>
      <c r="C7" s="40"/>
      <c r="D7" s="38"/>
      <c r="E7" s="21"/>
      <c r="F7" s="1"/>
      <c r="G7" s="38"/>
      <c r="H7" s="18"/>
      <c r="I7" s="19"/>
      <c r="J7" s="20"/>
      <c r="K7" s="19"/>
      <c r="L7" s="19"/>
      <c r="M7" s="20"/>
      <c r="N7" s="20"/>
      <c r="O7" s="19"/>
      <c r="P7" s="20"/>
      <c r="Q7" s="20"/>
      <c r="R7" s="20"/>
      <c r="S7" s="20"/>
      <c r="T7" s="37"/>
      <c r="U7" s="20"/>
      <c r="V7" s="20"/>
      <c r="W7" s="20"/>
      <c r="X7" s="20"/>
      <c r="Y7" s="20"/>
      <c r="Z7" s="20"/>
      <c r="AA7" s="20"/>
      <c r="AB7" s="38"/>
      <c r="AC7" s="38"/>
      <c r="AD7" s="38"/>
      <c r="AE7" s="38"/>
      <c r="AF7" s="38"/>
      <c r="AG7" s="38"/>
    </row>
    <row r="8" spans="1:33" x14ac:dyDescent="0.3">
      <c r="A8" s="1"/>
      <c r="B8" s="6" t="s">
        <v>26</v>
      </c>
      <c r="C8" s="4"/>
      <c r="D8" s="4"/>
      <c r="E8" s="4"/>
      <c r="F8" s="4"/>
      <c r="G8" s="15"/>
      <c r="H8" s="4"/>
      <c r="I8" s="4"/>
      <c r="J8" s="4"/>
      <c r="K8" s="4"/>
      <c r="L8" s="4"/>
      <c r="M8" s="5"/>
      <c r="N8" s="4"/>
      <c r="O8" s="4"/>
      <c r="P8" s="4"/>
      <c r="Q8" s="4"/>
      <c r="R8" s="4"/>
      <c r="S8" s="7" t="s">
        <v>19</v>
      </c>
      <c r="T8" s="7"/>
      <c r="U8" s="5"/>
      <c r="V8" s="8"/>
      <c r="W8" s="8"/>
      <c r="X8" s="4"/>
      <c r="Y8" s="4"/>
      <c r="Z8" s="3"/>
      <c r="AA8" s="4"/>
      <c r="AB8" s="4"/>
      <c r="AC8" s="4"/>
      <c r="AD8" s="4"/>
      <c r="AE8" s="4"/>
      <c r="AF8" s="4"/>
      <c r="AG8" s="48" t="s">
        <v>67</v>
      </c>
    </row>
    <row r="9" spans="1:33" x14ac:dyDescent="0.3">
      <c r="B9" s="24"/>
      <c r="C9" s="24" t="s">
        <v>27</v>
      </c>
      <c r="D9" s="24"/>
      <c r="E9" s="24"/>
      <c r="F9" s="24"/>
      <c r="G9" s="24"/>
      <c r="H9" s="24"/>
      <c r="I9" s="24"/>
      <c r="J9" s="24"/>
      <c r="K9" s="24"/>
      <c r="L9" s="24"/>
      <c r="M9" s="24" t="s">
        <v>29</v>
      </c>
      <c r="N9" s="24"/>
      <c r="O9" s="24"/>
      <c r="P9" s="24"/>
      <c r="Q9" s="24"/>
      <c r="R9" s="24"/>
      <c r="S9" s="25" t="str">
        <f>IF(AG10="ungültig",VLOOKUP(FALSE,Tabelle1[[#All],[Ergebnis]:[Prüfungen]],2,0),"")</f>
        <v/>
      </c>
      <c r="T9" s="24"/>
      <c r="U9" s="24"/>
      <c r="V9" s="24"/>
      <c r="W9" s="24"/>
      <c r="X9" s="24"/>
      <c r="Y9" s="24"/>
      <c r="Z9" s="24"/>
      <c r="AA9" s="24"/>
      <c r="AB9" s="24" t="s">
        <v>45</v>
      </c>
      <c r="AC9" s="24"/>
      <c r="AD9" s="24"/>
      <c r="AE9" s="24"/>
      <c r="AF9" s="25"/>
      <c r="AG9" s="44" t="str">
        <f>IF(OR(AG16="ungültig",AG10="ungültig")," B) Kontaktdaten |",IF(OR(ISBLANK(C10),ISBLANK(C12),ISBLANK(C16),ISBLANK(M10),AB10="",I16="",I16="bitte auswählen",T16="")," B) Kontaktdaten |","2"))</f>
        <v xml:space="preserve"> B) Kontaktdaten |</v>
      </c>
    </row>
    <row r="10" spans="1:33" x14ac:dyDescent="0.3">
      <c r="B10" s="26"/>
      <c r="C10" s="124"/>
      <c r="D10" s="125"/>
      <c r="E10" s="125"/>
      <c r="F10" s="125"/>
      <c r="G10" s="125"/>
      <c r="H10" s="125"/>
      <c r="I10" s="125"/>
      <c r="J10" s="125"/>
      <c r="K10" s="126"/>
      <c r="L10" s="24"/>
      <c r="M10" s="144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6"/>
      <c r="AA10" s="24"/>
      <c r="AB10" s="141"/>
      <c r="AC10" s="142"/>
      <c r="AD10" s="143"/>
      <c r="AE10" s="24"/>
      <c r="AF10" s="24"/>
      <c r="AG10" s="27" t="str" cm="1">
        <f t="array" ref="AG10">IF(M10="","",(IFERROR(IF(SUMPRODUCT('Email Prüfung'!A4:A13*1)=10,"gültig","ungültig"),"ungültig")))</f>
        <v/>
      </c>
    </row>
    <row r="11" spans="1:33" x14ac:dyDescent="0.3">
      <c r="B11" s="24"/>
      <c r="C11" s="24" t="s">
        <v>28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</row>
    <row r="12" spans="1:33" x14ac:dyDescent="0.3">
      <c r="B12" s="26"/>
      <c r="C12" s="129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1"/>
      <c r="AG12" s="24"/>
    </row>
    <row r="13" spans="1:33" x14ac:dyDescent="0.3">
      <c r="B13" s="26"/>
      <c r="C13" s="132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4"/>
      <c r="AG13" s="24"/>
    </row>
    <row r="14" spans="1:33" ht="3.6" customHeight="1" x14ac:dyDescent="0.3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</row>
    <row r="15" spans="1:33" x14ac:dyDescent="0.3">
      <c r="B15" s="24"/>
      <c r="C15" s="24" t="s">
        <v>85</v>
      </c>
      <c r="D15" s="24"/>
      <c r="E15" s="24"/>
      <c r="F15" s="24"/>
      <c r="G15" s="24"/>
      <c r="H15" s="24"/>
      <c r="I15" s="24" t="s">
        <v>71</v>
      </c>
      <c r="J15" s="24"/>
      <c r="K15" s="24"/>
      <c r="L15" s="25"/>
      <c r="M15" s="24"/>
      <c r="N15" s="24"/>
      <c r="O15" s="24"/>
      <c r="P15" s="24"/>
      <c r="Q15" s="24"/>
      <c r="R15" s="24"/>
      <c r="S15" s="28"/>
      <c r="T15" s="24" t="s">
        <v>30</v>
      </c>
      <c r="U15" s="24"/>
      <c r="V15" s="24"/>
      <c r="W15" s="24"/>
      <c r="X15" s="24"/>
      <c r="Y15" s="24"/>
      <c r="Z15" s="24"/>
      <c r="AA15" s="25" t="str">
        <f>IF(AG16="ungültig",VLOOKUP(FALSE,Tabelle13[[#All],[Ergebnis]:[Prüfungen]],2,0),"")</f>
        <v/>
      </c>
      <c r="AB15" s="24"/>
      <c r="AC15" s="24"/>
      <c r="AD15" s="24"/>
      <c r="AE15" s="24"/>
      <c r="AF15" s="24"/>
      <c r="AG15" s="44"/>
    </row>
    <row r="16" spans="1:33" x14ac:dyDescent="0.3">
      <c r="B16" s="26"/>
      <c r="C16" s="147"/>
      <c r="D16" s="148"/>
      <c r="E16" s="148"/>
      <c r="F16" s="149"/>
      <c r="G16" s="24"/>
      <c r="H16" s="24"/>
      <c r="I16" s="135"/>
      <c r="J16" s="136"/>
      <c r="K16" s="136"/>
      <c r="L16" s="136"/>
      <c r="M16" s="136"/>
      <c r="N16" s="136"/>
      <c r="O16" s="137"/>
      <c r="P16" s="24"/>
      <c r="Q16" s="24"/>
      <c r="R16" s="24"/>
      <c r="S16" s="24"/>
      <c r="T16" s="138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40"/>
      <c r="AG16" s="29" t="str" cm="1">
        <f t="array" ref="AG16">IF(T16="","",IFERROR(IF(SUMPRODUCT('Email Prüfung'!A17:A26*1)=10,"gültig","ungültig"),"ungültig"))</f>
        <v/>
      </c>
    </row>
    <row r="17" spans="2:33" ht="3" customHeight="1" x14ac:dyDescent="0.3"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</row>
    <row r="18" spans="2:33" ht="6.95" customHeight="1" x14ac:dyDescent="0.3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</row>
    <row r="19" spans="2:33" x14ac:dyDescent="0.3">
      <c r="B19" s="9" t="s">
        <v>81</v>
      </c>
      <c r="C19" s="5"/>
      <c r="D19" s="5"/>
      <c r="E19" s="5"/>
      <c r="F19" s="5"/>
      <c r="G19" s="16"/>
      <c r="H19" s="5"/>
      <c r="I19" s="5"/>
      <c r="J19" s="5"/>
      <c r="K19" s="5"/>
      <c r="L19" s="5"/>
      <c r="M19" s="5"/>
      <c r="N19" s="5"/>
      <c r="O19" s="14"/>
      <c r="P19" s="10"/>
      <c r="Q19" s="5"/>
      <c r="R19" s="5"/>
      <c r="S19" s="5"/>
      <c r="T19" s="5"/>
      <c r="U19" s="5"/>
      <c r="V19" s="5"/>
      <c r="W19" s="14"/>
      <c r="X19" s="5"/>
      <c r="Y19" s="5"/>
      <c r="Z19" s="5"/>
      <c r="AA19" s="5"/>
      <c r="AB19" s="5"/>
      <c r="AC19" s="5"/>
      <c r="AD19" s="5"/>
      <c r="AE19" s="5"/>
      <c r="AF19" s="5"/>
      <c r="AG19" s="48" t="s">
        <v>69</v>
      </c>
    </row>
    <row r="20" spans="2:33" ht="3.6" customHeight="1" x14ac:dyDescent="0.3"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9" t="str">
        <f>IF(OR(C25=TRUE,C21=TRUE,C23=TRUE),"5"," B) Format |")</f>
        <v xml:space="preserve"> B) Format |</v>
      </c>
    </row>
    <row r="21" spans="2:33" ht="17.25" customHeight="1" x14ac:dyDescent="0.3">
      <c r="B21" s="24"/>
      <c r="C21" s="23" t="b">
        <v>0</v>
      </c>
      <c r="D21" s="30" t="s">
        <v>43</v>
      </c>
      <c r="E21" s="24"/>
      <c r="F21" s="24"/>
      <c r="G21" s="24"/>
      <c r="H21" s="24"/>
      <c r="I21" s="24"/>
      <c r="J21" s="31"/>
      <c r="K21" s="24"/>
      <c r="L21" s="45" t="str">
        <f>IF(AND(C21=TRUE,C23=TRUE),"Hinweis: mit der Option ""druckbare PDF-Datei"" wird schon die Excel Liste mit versendet","")</f>
        <v/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8" t="s">
        <v>31</v>
      </c>
      <c r="AG21" s="24" t="str">
        <f>IF(C21=TRUE,25,"")</f>
        <v/>
      </c>
    </row>
    <row r="22" spans="2:33" ht="3.6" customHeight="1" x14ac:dyDescent="0.3">
      <c r="B22" s="24"/>
      <c r="C22" s="24"/>
      <c r="D22" s="30"/>
      <c r="E22" s="24"/>
      <c r="F22" s="24"/>
      <c r="G22" s="24"/>
      <c r="H22" s="24"/>
      <c r="I22" s="24"/>
      <c r="J22" s="31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</row>
    <row r="23" spans="2:33" ht="17.25" customHeight="1" x14ac:dyDescent="0.3">
      <c r="B23" s="24"/>
      <c r="C23" s="23" t="b">
        <v>0</v>
      </c>
      <c r="D23" s="30" t="s">
        <v>66</v>
      </c>
      <c r="E23" s="24"/>
      <c r="F23" s="24"/>
      <c r="G23" s="24"/>
      <c r="H23" s="24"/>
      <c r="I23" s="24"/>
      <c r="J23" s="31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8" t="s">
        <v>70</v>
      </c>
      <c r="AG23" s="24" t="str">
        <f>IF(C23=TRUE,45,"")</f>
        <v/>
      </c>
    </row>
    <row r="24" spans="2:33" ht="3.6" customHeight="1" x14ac:dyDescent="0.3">
      <c r="B24" s="24"/>
      <c r="C24" s="24"/>
      <c r="D24" s="24"/>
      <c r="E24" s="24"/>
      <c r="F24" s="24"/>
      <c r="G24" s="24"/>
      <c r="H24" s="24"/>
      <c r="I24" s="24"/>
      <c r="J24" s="31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</row>
    <row r="25" spans="2:33" ht="17.25" customHeight="1" x14ac:dyDescent="0.3">
      <c r="B25" s="24"/>
      <c r="C25" s="24"/>
      <c r="D25" s="30" t="s">
        <v>88</v>
      </c>
      <c r="E25" s="30"/>
      <c r="F25" s="30"/>
      <c r="G25" s="24"/>
      <c r="H25" s="24"/>
      <c r="I25" s="24"/>
      <c r="J25" s="31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8"/>
      <c r="AG25" s="24"/>
    </row>
    <row r="26" spans="2:33" ht="3.6" customHeight="1" x14ac:dyDescent="0.3"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</row>
    <row r="27" spans="2:33" ht="6.95" customHeight="1" x14ac:dyDescent="0.3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</row>
    <row r="28" spans="2:33" x14ac:dyDescent="0.3">
      <c r="B28" s="9" t="s">
        <v>32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48" t="s">
        <v>68</v>
      </c>
    </row>
    <row r="29" spans="2:33" ht="3.6" customHeight="1" x14ac:dyDescent="0.3">
      <c r="B29" s="24"/>
      <c r="C29" s="24"/>
      <c r="D29" s="24"/>
      <c r="E29" s="24"/>
      <c r="F29" s="24"/>
      <c r="G29" s="24"/>
      <c r="H29" s="24"/>
      <c r="I29" s="24"/>
      <c r="J29" s="31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</row>
    <row r="30" spans="2:33" x14ac:dyDescent="0.3">
      <c r="B30" s="24"/>
      <c r="C30" s="150" t="s">
        <v>87</v>
      </c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1"/>
      <c r="Q30" s="152"/>
      <c r="R30" s="153"/>
      <c r="S30" s="153"/>
      <c r="T30" s="153"/>
      <c r="U30" s="153"/>
      <c r="V30" s="153"/>
      <c r="W30" s="154"/>
      <c r="X30" s="93" t="s">
        <v>83</v>
      </c>
      <c r="Y30" s="24"/>
      <c r="Z30" s="24"/>
      <c r="AA30" s="24"/>
      <c r="AB30" s="24"/>
      <c r="AC30" s="24"/>
      <c r="AD30" s="24"/>
      <c r="AE30" s="24"/>
      <c r="AF30" s="24"/>
      <c r="AG30" s="33"/>
    </row>
    <row r="31" spans="2:33" x14ac:dyDescent="0.3">
      <c r="B31" s="24"/>
      <c r="C31" s="24" t="s">
        <v>86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33" t="str">
        <f>IF(AND(Q30&lt;&gt;"",X42="",X45="",X46="",X47="",OR(AG32=TRUE,AG33=TRUE,AG36=TRUE,AG37=TRUE,AG39=TRUE,AG40=TRUE)),"8", "C) Wahlbereich |")</f>
        <v>C) Wahlbereich |</v>
      </c>
    </row>
    <row r="32" spans="2:33" x14ac:dyDescent="0.3">
      <c r="B32" s="26"/>
      <c r="C32" s="24" t="s">
        <v>33</v>
      </c>
      <c r="D32" s="159"/>
      <c r="E32" s="159"/>
      <c r="F32" s="24" t="s">
        <v>34</v>
      </c>
      <c r="G32" s="159"/>
      <c r="H32" s="159"/>
      <c r="I32" s="24"/>
      <c r="J32" s="24"/>
      <c r="K32" s="24" t="s">
        <v>33</v>
      </c>
      <c r="L32" s="159"/>
      <c r="M32" s="159"/>
      <c r="N32" s="24" t="s">
        <v>34</v>
      </c>
      <c r="O32" s="159"/>
      <c r="P32" s="159"/>
      <c r="Q32" s="24"/>
      <c r="R32" s="24"/>
      <c r="S32" s="24" t="s">
        <v>33</v>
      </c>
      <c r="T32" s="159"/>
      <c r="U32" s="159"/>
      <c r="V32" s="24" t="s">
        <v>34</v>
      </c>
      <c r="W32" s="159"/>
      <c r="X32" s="159"/>
      <c r="Y32" s="24"/>
      <c r="Z32" s="24"/>
      <c r="AA32" s="24" t="s">
        <v>33</v>
      </c>
      <c r="AB32" s="159"/>
      <c r="AC32" s="159"/>
      <c r="AD32" s="24" t="s">
        <v>34</v>
      </c>
      <c r="AE32" s="159"/>
      <c r="AF32" s="159"/>
      <c r="AG32" s="24" t="b">
        <f>IF(OR(AND(D32&lt;&gt;"",G32&lt;&gt;""),AND(L32&lt;&gt;"",O32&lt;&gt;""),AND(T32&lt;&gt;"",W32&lt;&gt;""),AND(AB32&lt;&gt;"",AE32&lt;&gt;"")),TRUE,FALSE)</f>
        <v>0</v>
      </c>
    </row>
    <row r="33" spans="2:42" x14ac:dyDescent="0.3">
      <c r="B33" s="26"/>
      <c r="C33" s="24" t="s">
        <v>33</v>
      </c>
      <c r="D33" s="159"/>
      <c r="E33" s="159"/>
      <c r="F33" s="24" t="s">
        <v>34</v>
      </c>
      <c r="G33" s="159"/>
      <c r="H33" s="159"/>
      <c r="I33" s="24"/>
      <c r="J33" s="24"/>
      <c r="K33" s="24" t="s">
        <v>33</v>
      </c>
      <c r="L33" s="159"/>
      <c r="M33" s="159"/>
      <c r="N33" s="24" t="s">
        <v>34</v>
      </c>
      <c r="O33" s="159"/>
      <c r="P33" s="159"/>
      <c r="Q33" s="24"/>
      <c r="R33" s="24"/>
      <c r="S33" s="24" t="s">
        <v>33</v>
      </c>
      <c r="T33" s="159"/>
      <c r="U33" s="159"/>
      <c r="V33" s="24" t="s">
        <v>34</v>
      </c>
      <c r="W33" s="159"/>
      <c r="X33" s="159"/>
      <c r="Y33" s="24"/>
      <c r="Z33" s="24"/>
      <c r="AA33" s="24" t="s">
        <v>33</v>
      </c>
      <c r="AB33" s="159"/>
      <c r="AC33" s="159"/>
      <c r="AD33" s="24" t="s">
        <v>34</v>
      </c>
      <c r="AE33" s="159"/>
      <c r="AF33" s="159"/>
      <c r="AG33" s="24" t="b">
        <f>IF(OR(AND(D33&lt;&gt;"",G33&lt;&gt;""),AND(L33&lt;&gt;"",O33&lt;&gt;""),AND(T33&lt;&gt;"",W33&lt;&gt;""),AND(AB33&lt;&gt;"",AE33&lt;&gt;"")),TRUE,FALSE)</f>
        <v>0</v>
      </c>
    </row>
    <row r="34" spans="2:42" ht="3.6" customHeight="1" x14ac:dyDescent="0.3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</row>
    <row r="35" spans="2:42" x14ac:dyDescent="0.3">
      <c r="B35" s="24"/>
      <c r="C35" s="34" t="s">
        <v>41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33"/>
    </row>
    <row r="36" spans="2:42" x14ac:dyDescent="0.3">
      <c r="B36" s="26"/>
      <c r="C36" s="127"/>
      <c r="D36" s="128"/>
      <c r="E36" s="127"/>
      <c r="F36" s="128"/>
      <c r="G36" s="127"/>
      <c r="H36" s="128"/>
      <c r="I36" s="127"/>
      <c r="J36" s="128"/>
      <c r="K36" s="127"/>
      <c r="L36" s="128"/>
      <c r="M36" s="127"/>
      <c r="N36" s="128"/>
      <c r="O36" s="127"/>
      <c r="P36" s="128"/>
      <c r="Q36" s="127"/>
      <c r="R36" s="128"/>
      <c r="S36" s="127"/>
      <c r="T36" s="128"/>
      <c r="U36" s="127"/>
      <c r="V36" s="128"/>
      <c r="W36" s="127"/>
      <c r="X36" s="128"/>
      <c r="Y36" s="127"/>
      <c r="Z36" s="128"/>
      <c r="AA36" s="127"/>
      <c r="AB36" s="128"/>
      <c r="AC36" s="127"/>
      <c r="AD36" s="128"/>
      <c r="AE36" s="127"/>
      <c r="AF36" s="128"/>
      <c r="AG36" s="24" t="b">
        <f>IF(OR(C36&lt;&gt;"",E36&lt;&gt;"",G36&lt;&gt;"",I36&lt;&gt;"",K36&lt;&gt;"",M36&lt;&gt;"",O36&lt;&gt;"",Q36&lt;&gt;"",S36&lt;&gt;"",U36&lt;&gt;"",W36&lt;&gt;"",Y36&lt;&gt;"",AA36&lt;&gt;"",AC36&lt;&gt;"",AE36&lt;&gt;""),TRUE,FALSE)</f>
        <v>0</v>
      </c>
      <c r="AP36" s="2" t="str">
        <f>_xlfn.TEXTJOIN(",",TRUE,C36,E36,G36,I36,K36,M36,O36,Q36,S36,U36,W36,Y36,AA36,AC36,AE36,C37,E37,G37,I37,K37,M37,O37,Q37,S37,U37,W37,Y37,AA37,AC37,AE37)</f>
        <v/>
      </c>
    </row>
    <row r="37" spans="2:42" x14ac:dyDescent="0.3">
      <c r="B37" s="26"/>
      <c r="C37" s="127"/>
      <c r="D37" s="128"/>
      <c r="E37" s="127"/>
      <c r="F37" s="128"/>
      <c r="G37" s="127"/>
      <c r="H37" s="128"/>
      <c r="I37" s="127"/>
      <c r="J37" s="128"/>
      <c r="K37" s="127"/>
      <c r="L37" s="128"/>
      <c r="M37" s="127"/>
      <c r="N37" s="128"/>
      <c r="O37" s="127"/>
      <c r="P37" s="128"/>
      <c r="Q37" s="127"/>
      <c r="R37" s="128"/>
      <c r="S37" s="127"/>
      <c r="T37" s="128"/>
      <c r="U37" s="127"/>
      <c r="V37" s="128"/>
      <c r="W37" s="127"/>
      <c r="X37" s="128"/>
      <c r="Y37" s="127"/>
      <c r="Z37" s="128"/>
      <c r="AA37" s="127"/>
      <c r="AB37" s="128"/>
      <c r="AC37" s="127"/>
      <c r="AD37" s="128"/>
      <c r="AE37" s="127"/>
      <c r="AF37" s="128"/>
      <c r="AG37" s="24" t="b">
        <f>IF(OR(C37&lt;&gt;"",E37&lt;&gt;"",G37&lt;&gt;"",I37&lt;&gt;"",K37&lt;&gt;"",M37&lt;&gt;"",O37&lt;&gt;"",Q37&lt;&gt;"",S37&lt;&gt;"",U37&lt;&gt;"",W37&lt;&gt;"",Y37&lt;&gt;"",AA37&lt;&gt;"",AC37&lt;&gt;"",AE37&lt;&gt;""),TRUE,FALSE)</f>
        <v>0</v>
      </c>
    </row>
    <row r="38" spans="2:42" x14ac:dyDescent="0.3">
      <c r="B38" s="24"/>
      <c r="C38" s="34" t="s">
        <v>40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33"/>
    </row>
    <row r="39" spans="2:42" x14ac:dyDescent="0.3">
      <c r="B39" s="26"/>
      <c r="C39" s="157"/>
      <c r="D39" s="158"/>
      <c r="E39" s="157"/>
      <c r="F39" s="158"/>
      <c r="G39" s="157"/>
      <c r="H39" s="158"/>
      <c r="I39" s="157"/>
      <c r="J39" s="158"/>
      <c r="K39" s="157"/>
      <c r="L39" s="158"/>
      <c r="M39" s="157"/>
      <c r="N39" s="158"/>
      <c r="O39" s="157"/>
      <c r="P39" s="158"/>
      <c r="Q39" s="157"/>
      <c r="R39" s="158"/>
      <c r="S39" s="157"/>
      <c r="T39" s="158"/>
      <c r="U39" s="157"/>
      <c r="V39" s="158"/>
      <c r="W39" s="157"/>
      <c r="X39" s="158"/>
      <c r="Y39" s="157"/>
      <c r="Z39" s="158"/>
      <c r="AA39" s="157"/>
      <c r="AB39" s="158"/>
      <c r="AC39" s="157"/>
      <c r="AD39" s="158"/>
      <c r="AE39" s="157"/>
      <c r="AF39" s="158"/>
      <c r="AG39" s="24" t="b">
        <f>IF(OR(C39&lt;&gt;"",E39&lt;&gt;"",G39&lt;&gt;"",I39&lt;&gt;"",K39&lt;&gt;"",M39&lt;&gt;"",O39&lt;&gt;"",Q39&lt;&gt;"",S39&lt;&gt;"",U39&lt;&gt;"",W39&lt;&gt;"",Y39&lt;&gt;"",AA39&lt;&gt;"",AC39&lt;&gt;"",AE39&lt;&gt;""),TRUE,FALSE)</f>
        <v>0</v>
      </c>
      <c r="AP39" s="2" t="str">
        <f>_xlfn.TEXTJOIN(",",TRUE,C39,E39,G39,I39,K39,M39,O39,Q39,S39,U39,W39,Y39,AA39,AC39,AE39,C40,E40,G40,I40,K40,M40,O40,Q40,S40,U40,W40,Y40,AA40,AC40,AE40)</f>
        <v/>
      </c>
    </row>
    <row r="40" spans="2:42" x14ac:dyDescent="0.3">
      <c r="B40" s="26"/>
      <c r="C40" s="157"/>
      <c r="D40" s="158"/>
      <c r="E40" s="157"/>
      <c r="F40" s="158"/>
      <c r="G40" s="157"/>
      <c r="H40" s="158"/>
      <c r="I40" s="157"/>
      <c r="J40" s="158"/>
      <c r="K40" s="157"/>
      <c r="L40" s="158"/>
      <c r="M40" s="157"/>
      <c r="N40" s="158"/>
      <c r="O40" s="157"/>
      <c r="P40" s="158"/>
      <c r="Q40" s="157"/>
      <c r="R40" s="158"/>
      <c r="S40" s="157"/>
      <c r="T40" s="158"/>
      <c r="U40" s="157"/>
      <c r="V40" s="158"/>
      <c r="W40" s="157"/>
      <c r="X40" s="158"/>
      <c r="Y40" s="157"/>
      <c r="Z40" s="158"/>
      <c r="AA40" s="157"/>
      <c r="AB40" s="158"/>
      <c r="AC40" s="157"/>
      <c r="AD40" s="158"/>
      <c r="AE40" s="157"/>
      <c r="AF40" s="158"/>
      <c r="AG40" s="24" t="b">
        <f>IF(OR(C40&lt;&gt;"",E40&lt;&gt;"",G40&lt;&gt;"",I40&lt;&gt;"",K40&lt;&gt;"",M40&lt;&gt;"",O40&lt;&gt;"",Q40&lt;&gt;"",S40&lt;&gt;"",U40&lt;&gt;"",W40&lt;&gt;"",Y40&lt;&gt;"",AA40&lt;&gt;"",AC40&lt;&gt;"",AE40&lt;&gt;""),TRUE,FALSE)</f>
        <v>0</v>
      </c>
    </row>
    <row r="41" spans="2:42" ht="3.6" customHeight="1" x14ac:dyDescent="0.3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2:42" x14ac:dyDescent="0.3">
      <c r="B42" s="24"/>
      <c r="C42" s="24" t="s">
        <v>35</v>
      </c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32" t="str">
        <f>IF(OR(AG44="Bva",AH44="Bva",AG45="Bva",AH45="Bva",AG46="Bva",AH46="Bva",AG47="Bva",AH47="Bva"),"Bitte vollständig ausfüllen","")</f>
        <v/>
      </c>
      <c r="Y42" s="24"/>
      <c r="Z42" s="24"/>
      <c r="AA42" s="24"/>
      <c r="AB42" s="24"/>
      <c r="AC42" s="24"/>
      <c r="AD42" s="24"/>
      <c r="AE42" s="24"/>
      <c r="AF42" s="24"/>
      <c r="AG42" s="33"/>
    </row>
    <row r="43" spans="2:42" x14ac:dyDescent="0.3">
      <c r="B43" s="24"/>
      <c r="C43" s="35" t="s">
        <v>37</v>
      </c>
      <c r="D43" s="35"/>
      <c r="E43" s="35"/>
      <c r="F43" s="35"/>
      <c r="G43" s="35"/>
      <c r="H43" s="35" t="s">
        <v>38</v>
      </c>
      <c r="I43" s="35"/>
      <c r="J43" s="35"/>
      <c r="K43" s="35"/>
      <c r="L43" s="24"/>
      <c r="M43" s="35" t="s">
        <v>36</v>
      </c>
      <c r="N43" s="24"/>
      <c r="O43" s="24"/>
      <c r="P43" s="24"/>
      <c r="Q43" s="91"/>
      <c r="R43" s="35"/>
      <c r="S43" s="35" t="s">
        <v>37</v>
      </c>
      <c r="T43" s="35"/>
      <c r="U43" s="35"/>
      <c r="V43" s="35"/>
      <c r="W43" s="35"/>
      <c r="X43" s="35" t="s">
        <v>38</v>
      </c>
      <c r="Y43" s="35"/>
      <c r="Z43" s="35"/>
      <c r="AA43" s="35"/>
      <c r="AB43" s="24"/>
      <c r="AC43" s="35" t="s">
        <v>36</v>
      </c>
      <c r="AD43" s="24"/>
      <c r="AE43" s="24"/>
      <c r="AF43" s="24"/>
      <c r="AG43" s="33"/>
    </row>
    <row r="44" spans="2:42" x14ac:dyDescent="0.3">
      <c r="B44" s="26"/>
      <c r="C44" s="124"/>
      <c r="D44" s="125"/>
      <c r="E44" s="125"/>
      <c r="F44" s="126"/>
      <c r="G44" s="35"/>
      <c r="H44" s="124"/>
      <c r="I44" s="125"/>
      <c r="J44" s="125"/>
      <c r="K44" s="126"/>
      <c r="L44" s="35"/>
      <c r="M44" s="124"/>
      <c r="N44" s="125"/>
      <c r="O44" s="125"/>
      <c r="P44" s="126"/>
      <c r="Q44" s="92"/>
      <c r="R44" s="90"/>
      <c r="S44" s="124"/>
      <c r="T44" s="125"/>
      <c r="U44" s="125"/>
      <c r="V44" s="126"/>
      <c r="W44" s="35"/>
      <c r="X44" s="124"/>
      <c r="Y44" s="125"/>
      <c r="Z44" s="125"/>
      <c r="AA44" s="126"/>
      <c r="AB44" s="35"/>
      <c r="AC44" s="124"/>
      <c r="AD44" s="125"/>
      <c r="AE44" s="125"/>
      <c r="AF44" s="126"/>
      <c r="AG44" s="89" t="str">
        <f>IF(OR(AND(C44="",H44&lt;&gt;""),AND(C44&lt;&gt;"",H44=""),AND(M44&lt;&gt;"",OR(C44="",H44=""))),"Bva","")</f>
        <v/>
      </c>
      <c r="AH44" s="88" t="str">
        <f>IF(OR(AND(S44="",X44&lt;&gt;""),AND(S44&lt;&gt;"",X44=""),AND(AC44&lt;&gt;"",OR(S44="",X44=""))),"Bva","")</f>
        <v/>
      </c>
    </row>
    <row r="45" spans="2:42" x14ac:dyDescent="0.3">
      <c r="B45" s="26"/>
      <c r="C45" s="124"/>
      <c r="D45" s="125"/>
      <c r="E45" s="125"/>
      <c r="F45" s="126"/>
      <c r="G45" s="35"/>
      <c r="H45" s="124"/>
      <c r="I45" s="125"/>
      <c r="J45" s="125"/>
      <c r="K45" s="126"/>
      <c r="L45" s="35"/>
      <c r="M45" s="124"/>
      <c r="N45" s="125"/>
      <c r="O45" s="125"/>
      <c r="P45" s="126"/>
      <c r="Q45" s="92"/>
      <c r="R45" s="90"/>
      <c r="S45" s="124"/>
      <c r="T45" s="125"/>
      <c r="U45" s="125"/>
      <c r="V45" s="126"/>
      <c r="W45" s="35"/>
      <c r="X45" s="124"/>
      <c r="Y45" s="125"/>
      <c r="Z45" s="125"/>
      <c r="AA45" s="126"/>
      <c r="AB45" s="35"/>
      <c r="AC45" s="124"/>
      <c r="AD45" s="125"/>
      <c r="AE45" s="125"/>
      <c r="AF45" s="126"/>
      <c r="AG45" s="89" t="str">
        <f>IF(OR(AND(C45="",H45&lt;&gt;""),AND(C45&lt;&gt;"",H45=""),AND(M45&lt;&gt;"",OR(C45="",H45=""))),"Bva","")</f>
        <v/>
      </c>
      <c r="AH45" s="88" t="str">
        <f>IF(OR(AND(S45="",X45&lt;&gt;""),AND(S45&lt;&gt;"",X45=""),AND(AC45&lt;&gt;"",OR(S45="",X45=""))),"Bva","")</f>
        <v/>
      </c>
    </row>
    <row r="46" spans="2:42" x14ac:dyDescent="0.3">
      <c r="B46" s="26"/>
      <c r="C46" s="124"/>
      <c r="D46" s="125"/>
      <c r="E46" s="125"/>
      <c r="F46" s="126"/>
      <c r="G46" s="35"/>
      <c r="H46" s="124"/>
      <c r="I46" s="125"/>
      <c r="J46" s="125"/>
      <c r="K46" s="126"/>
      <c r="L46" s="35"/>
      <c r="M46" s="124"/>
      <c r="N46" s="125"/>
      <c r="O46" s="125"/>
      <c r="P46" s="126"/>
      <c r="Q46" s="92"/>
      <c r="R46" s="90"/>
      <c r="S46" s="124"/>
      <c r="T46" s="125"/>
      <c r="U46" s="125"/>
      <c r="V46" s="126"/>
      <c r="W46" s="35"/>
      <c r="X46" s="124"/>
      <c r="Y46" s="125"/>
      <c r="Z46" s="125"/>
      <c r="AA46" s="126"/>
      <c r="AB46" s="35"/>
      <c r="AC46" s="124"/>
      <c r="AD46" s="125"/>
      <c r="AE46" s="125"/>
      <c r="AF46" s="126"/>
      <c r="AG46" s="89" t="str">
        <f>IF(OR(AND(C46="",H46&lt;&gt;""),AND(C46&lt;&gt;"",H46=""),AND(M46&lt;&gt;"",OR(C46="",H46=""))),"Bva","")</f>
        <v/>
      </c>
      <c r="AH46" s="88" t="str">
        <f>IF(OR(AND(S46="",X46&lt;&gt;""),AND(S46&lt;&gt;"",X46=""),AND(AC46&lt;&gt;"",OR(S46="",X46=""))),"Bva","")</f>
        <v/>
      </c>
    </row>
    <row r="47" spans="2:42" x14ac:dyDescent="0.3">
      <c r="B47" s="26"/>
      <c r="C47" s="124"/>
      <c r="D47" s="125"/>
      <c r="E47" s="125"/>
      <c r="F47" s="126"/>
      <c r="G47" s="35"/>
      <c r="H47" s="124"/>
      <c r="I47" s="125"/>
      <c r="J47" s="125"/>
      <c r="K47" s="126"/>
      <c r="L47" s="35"/>
      <c r="M47" s="124"/>
      <c r="N47" s="125"/>
      <c r="O47" s="125"/>
      <c r="P47" s="126"/>
      <c r="Q47" s="92"/>
      <c r="R47" s="90"/>
      <c r="S47" s="124"/>
      <c r="T47" s="125"/>
      <c r="U47" s="125"/>
      <c r="V47" s="126"/>
      <c r="W47" s="35"/>
      <c r="X47" s="124"/>
      <c r="Y47" s="125"/>
      <c r="Z47" s="125"/>
      <c r="AA47" s="126"/>
      <c r="AB47" s="35"/>
      <c r="AC47" s="124"/>
      <c r="AD47" s="125"/>
      <c r="AE47" s="125"/>
      <c r="AF47" s="126"/>
      <c r="AG47" s="89" t="str">
        <f>IF(OR(AND(C47="",H47&lt;&gt;""),AND(C47&lt;&gt;"",H47=""),AND(M47&lt;&gt;"",OR(C47="",H47=""))),"Bva","")</f>
        <v/>
      </c>
      <c r="AH47" s="88" t="str">
        <f>IF(OR(AND(S47="",X47&lt;&gt;""),AND(S47&lt;&gt;"",X47=""),AND(AC47&lt;&gt;"",OR(S47="",X47=""))),"Bva","")</f>
        <v/>
      </c>
    </row>
    <row r="48" spans="2:42" ht="3.6" customHeight="1" x14ac:dyDescent="0.3"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</row>
    <row r="49" spans="1:33" ht="3" customHeight="1" x14ac:dyDescent="0.3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1:33" x14ac:dyDescent="0.3">
      <c r="B50" s="155" t="s">
        <v>25</v>
      </c>
      <c r="C50" s="155"/>
      <c r="D50" s="155"/>
      <c r="E50" s="155"/>
      <c r="F50" s="155"/>
      <c r="G50" s="47" t="str">
        <f>IF(_xlfn.CONCAT(AG9,AG20,AG31)="258","þ","ý")</f>
        <v>ý</v>
      </c>
      <c r="H50" s="5"/>
      <c r="I50" s="46" t="str">
        <f>IF(_xlfn.CONCAT(AG9,AG20,AG31)="258","Vollständig","Bitte fehlenden Daten prüfen:")</f>
        <v>Bitte fehlenden Daten prüfen:</v>
      </c>
      <c r="J50" s="5"/>
      <c r="K50" s="5"/>
      <c r="L50" s="5"/>
      <c r="M50" s="5"/>
      <c r="N50" s="5"/>
      <c r="O50" s="10" t="str">
        <f>SUBSTITUTE(SUBSTITUTE(SUBSTITUTE(_xlfn.CONCAT(AG9,AG20,AG31),"2",""),"5",""),"8","")</f>
        <v xml:space="preserve"> B) Kontaktdaten | B) Format |C) Wahlbereich |</v>
      </c>
      <c r="P50" s="5"/>
      <c r="Q50" s="5"/>
      <c r="R50" s="5"/>
      <c r="S50" s="5"/>
      <c r="T50" s="5"/>
      <c r="Z50" s="5"/>
      <c r="AA50" s="5"/>
      <c r="AB50" s="17" t="s">
        <v>39</v>
      </c>
      <c r="AC50" s="17"/>
      <c r="AD50" s="156">
        <f>IF(AND(C21=TRUE,C23=TRUE),SUM(AG23),SUM(AG21:AG23))</f>
        <v>0</v>
      </c>
      <c r="AE50" s="156"/>
      <c r="AF50" s="156"/>
      <c r="AG50" s="5"/>
    </row>
    <row r="51" spans="1:33" ht="3.6" customHeight="1" x14ac:dyDescent="0.3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10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</row>
    <row r="52" spans="1:33" ht="3.6" customHeight="1" thickBot="1" x14ac:dyDescent="0.35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</row>
    <row r="53" spans="1:33" ht="39.75" customHeight="1" x14ac:dyDescent="0.3">
      <c r="A53" s="160"/>
      <c r="B53" s="41"/>
      <c r="C53" s="161" t="s">
        <v>84</v>
      </c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  <c r="Y53" s="161"/>
      <c r="Z53" s="161"/>
      <c r="AA53" s="161"/>
      <c r="AB53" s="161"/>
      <c r="AC53" s="63"/>
      <c r="AD53" s="63"/>
      <c r="AE53" s="63"/>
      <c r="AF53" s="63"/>
      <c r="AG53" s="42"/>
    </row>
    <row r="54" spans="1:33" ht="54" customHeight="1" thickBot="1" x14ac:dyDescent="0.35">
      <c r="A54" s="160"/>
      <c r="B54" s="43"/>
      <c r="C54" s="162"/>
      <c r="D54" s="162"/>
      <c r="E54" s="162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  <c r="AB54" s="162"/>
      <c r="AC54" s="163"/>
      <c r="AD54" s="163"/>
      <c r="AE54" s="163"/>
      <c r="AF54" s="163"/>
      <c r="AG54" s="164"/>
    </row>
  </sheetData>
  <sheetProtection algorithmName="SHA-512" hashValue="2LXwL5M8WXgLz6OUA+fcS+KKIebn6KE8/WoaSqlOARylesu6JOB5iu2F7zJ6x+6WfaxnllfHBoxTcZ+DIxVkZQ==" saltValue="27IDuPygW0w92FXK3/xs7w==" spinCount="100000" sheet="1" selectLockedCells="1"/>
  <mergeCells count="117">
    <mergeCell ref="A53:A54"/>
    <mergeCell ref="W39:X39"/>
    <mergeCell ref="Y39:Z39"/>
    <mergeCell ref="AA39:AB39"/>
    <mergeCell ref="AC39:AD39"/>
    <mergeCell ref="AE39:AF39"/>
    <mergeCell ref="M39:N39"/>
    <mergeCell ref="O39:P39"/>
    <mergeCell ref="Q39:R39"/>
    <mergeCell ref="S39:T39"/>
    <mergeCell ref="U39:V39"/>
    <mergeCell ref="C39:D39"/>
    <mergeCell ref="E39:F39"/>
    <mergeCell ref="G39:H39"/>
    <mergeCell ref="M40:N40"/>
    <mergeCell ref="I39:J39"/>
    <mergeCell ref="K39:L39"/>
    <mergeCell ref="C53:AB54"/>
    <mergeCell ref="AC54:AG54"/>
    <mergeCell ref="M44:P44"/>
    <mergeCell ref="S44:V44"/>
    <mergeCell ref="X44:AA44"/>
    <mergeCell ref="AC44:AF44"/>
    <mergeCell ref="C45:F45"/>
    <mergeCell ref="AA37:AB37"/>
    <mergeCell ref="AC37:AD37"/>
    <mergeCell ref="AE37:AF37"/>
    <mergeCell ref="O37:P37"/>
    <mergeCell ref="Q37:R37"/>
    <mergeCell ref="S37:T37"/>
    <mergeCell ref="U37:V37"/>
    <mergeCell ref="Q36:R36"/>
    <mergeCell ref="S36:T36"/>
    <mergeCell ref="AA36:AB36"/>
    <mergeCell ref="AC36:AD36"/>
    <mergeCell ref="AE36:AF36"/>
    <mergeCell ref="W37:X37"/>
    <mergeCell ref="Y37:Z37"/>
    <mergeCell ref="AE32:AF32"/>
    <mergeCell ref="D33:E33"/>
    <mergeCell ref="G33:H33"/>
    <mergeCell ref="L33:M33"/>
    <mergeCell ref="O33:P33"/>
    <mergeCell ref="T33:U33"/>
    <mergeCell ref="W33:X33"/>
    <mergeCell ref="AB33:AC33"/>
    <mergeCell ref="AE33:AF33"/>
    <mergeCell ref="D32:E32"/>
    <mergeCell ref="G32:H32"/>
    <mergeCell ref="L32:M32"/>
    <mergeCell ref="O32:P32"/>
    <mergeCell ref="T32:U32"/>
    <mergeCell ref="C37:D37"/>
    <mergeCell ref="E37:F37"/>
    <mergeCell ref="G37:H37"/>
    <mergeCell ref="I37:J37"/>
    <mergeCell ref="K37:L37"/>
    <mergeCell ref="M37:N37"/>
    <mergeCell ref="B50:F50"/>
    <mergeCell ref="AD50:AF50"/>
    <mergeCell ref="AA40:AB40"/>
    <mergeCell ref="AC40:AD40"/>
    <mergeCell ref="AE40:AF40"/>
    <mergeCell ref="E40:F40"/>
    <mergeCell ref="C40:D40"/>
    <mergeCell ref="Q40:R40"/>
    <mergeCell ref="S40:T40"/>
    <mergeCell ref="W40:X40"/>
    <mergeCell ref="Y40:Z40"/>
    <mergeCell ref="G40:H40"/>
    <mergeCell ref="I40:J40"/>
    <mergeCell ref="K40:L40"/>
    <mergeCell ref="U40:V40"/>
    <mergeCell ref="O40:P40"/>
    <mergeCell ref="C44:F44"/>
    <mergeCell ref="H44:K44"/>
    <mergeCell ref="C10:K10"/>
    <mergeCell ref="AB10:AD10"/>
    <mergeCell ref="M10:Z10"/>
    <mergeCell ref="C16:F16"/>
    <mergeCell ref="E36:F36"/>
    <mergeCell ref="G36:H36"/>
    <mergeCell ref="I36:J36"/>
    <mergeCell ref="K36:L36"/>
    <mergeCell ref="M36:N36"/>
    <mergeCell ref="O36:P36"/>
    <mergeCell ref="U36:V36"/>
    <mergeCell ref="W36:X36"/>
    <mergeCell ref="Y36:Z36"/>
    <mergeCell ref="C30:P30"/>
    <mergeCell ref="Q30:W30"/>
    <mergeCell ref="W32:X32"/>
    <mergeCell ref="AB32:AC32"/>
    <mergeCell ref="G2:X2"/>
    <mergeCell ref="Q3:R3"/>
    <mergeCell ref="AC6:AF6"/>
    <mergeCell ref="C47:F47"/>
    <mergeCell ref="H47:K47"/>
    <mergeCell ref="M47:P47"/>
    <mergeCell ref="S47:V47"/>
    <mergeCell ref="X47:AA47"/>
    <mergeCell ref="AC47:AF47"/>
    <mergeCell ref="H45:K45"/>
    <mergeCell ref="M45:P45"/>
    <mergeCell ref="S45:V45"/>
    <mergeCell ref="X45:AA45"/>
    <mergeCell ref="AC45:AF45"/>
    <mergeCell ref="C46:F46"/>
    <mergeCell ref="H46:K46"/>
    <mergeCell ref="M46:P46"/>
    <mergeCell ref="S46:V46"/>
    <mergeCell ref="X46:AA46"/>
    <mergeCell ref="AC46:AF46"/>
    <mergeCell ref="C36:D36"/>
    <mergeCell ref="C12:AF13"/>
    <mergeCell ref="I16:O16"/>
    <mergeCell ref="T16:AF16"/>
  </mergeCells>
  <conditionalFormatting sqref="A18:XFD54">
    <cfRule type="expression" dxfId="16" priority="1">
      <formula>$AG$9&lt;&gt;"2"</formula>
    </cfRule>
  </conditionalFormatting>
  <conditionalFormatting sqref="A28:XFD54">
    <cfRule type="expression" dxfId="15" priority="6">
      <formula>$AG$20&lt;&gt;"5"</formula>
    </cfRule>
  </conditionalFormatting>
  <conditionalFormatting sqref="A53:XFD54">
    <cfRule type="expression" dxfId="14" priority="9">
      <formula>$AG$31&lt;&gt;"8"</formula>
    </cfRule>
  </conditionalFormatting>
  <conditionalFormatting sqref="B20:AF20 B21:B25 D21:AF25 C22 C24:C25 B26:AF26">
    <cfRule type="expression" dxfId="13" priority="644">
      <formula>$AG$20="5"</formula>
    </cfRule>
  </conditionalFormatting>
  <conditionalFormatting sqref="C9:AF9 B9:B17 L10 AA10 AE10:AF10 C11:AF11 C14:AF15 G16:H16 P16:S16 C17:AF17">
    <cfRule type="expression" dxfId="12" priority="332">
      <formula>$AG$9="2"</formula>
    </cfRule>
  </conditionalFormatting>
  <conditionalFormatting sqref="C10:AF16">
    <cfRule type="expression" dxfId="11" priority="343">
      <formula>$AG$9="2"</formula>
    </cfRule>
  </conditionalFormatting>
  <conditionalFormatting sqref="C30:AF47">
    <cfRule type="expression" dxfId="10" priority="1080">
      <formula>$AG$31="8"</formula>
    </cfRule>
  </conditionalFormatting>
  <conditionalFormatting sqref="C41:AF43 Q44:R47 B29:AF29 X30:AF30 B30:P31 Q31:AF31 F32:F33 I32:K33 N32:N33 Q32:S33 V32:V33 Y32:AA33 AD32:AD33 B32:C35 D34:AF35 B36:B47 C38:AF38 G44:G47 L44:L47 W44:W47 AB44:AB47 B48:AF48">
    <cfRule type="expression" dxfId="9" priority="931">
      <formula>$AG$31="8"</formula>
    </cfRule>
  </conditionalFormatting>
  <conditionalFormatting sqref="G50:I50">
    <cfRule type="expression" dxfId="8" priority="1081">
      <formula>$I$50&lt;&gt;"Vollständig"</formula>
    </cfRule>
  </conditionalFormatting>
  <conditionalFormatting sqref="M9:Z9">
    <cfRule type="expression" dxfId="7" priority="10">
      <formula>$AG$10="ungültig"</formula>
    </cfRule>
  </conditionalFormatting>
  <conditionalFormatting sqref="O50:T50">
    <cfRule type="expression" dxfId="6" priority="1088">
      <formula>$O$50&lt;&gt;""</formula>
    </cfRule>
  </conditionalFormatting>
  <conditionalFormatting sqref="R43:R47">
    <cfRule type="expression" dxfId="5" priority="928">
      <formula>$AG$31="8"</formula>
    </cfRule>
  </conditionalFormatting>
  <conditionalFormatting sqref="T15:AF15">
    <cfRule type="expression" dxfId="4" priority="22">
      <formula>$AG$16="ungültig"</formula>
    </cfRule>
  </conditionalFormatting>
  <conditionalFormatting sqref="X30:AF30">
    <cfRule type="expression" dxfId="3" priority="1058">
      <formula>$AG$31="8"</formula>
    </cfRule>
  </conditionalFormatting>
  <conditionalFormatting sqref="AG9:AG17">
    <cfRule type="expression" dxfId="2" priority="433">
      <formula>$AG$9="2"</formula>
    </cfRule>
  </conditionalFormatting>
  <conditionalFormatting sqref="AG20:AG26">
    <cfRule type="expression" dxfId="1" priority="926">
      <formula>$AG$20="5"</formula>
    </cfRule>
  </conditionalFormatting>
  <conditionalFormatting sqref="AG29:AG48">
    <cfRule type="expression" dxfId="0" priority="933">
      <formula>$AG$31="8"</formula>
    </cfRule>
  </conditionalFormatting>
  <dataValidations count="4">
    <dataValidation type="whole" allowBlank="1" showInputMessage="1" showErrorMessage="1" error="Dies war keine 5-stellige Dienststellennummer" promptTitle="DST Nr." prompt="Bitte geben Sie die 5-stellige Dienststellennummer ein" sqref="C39:AF40" xr:uid="{C4BB3D8F-4AFA-42B2-BBAE-09C7346793B8}">
      <formula1>1000</formula1>
      <formula2>99999</formula2>
    </dataValidation>
    <dataValidation type="whole" allowBlank="1" showInputMessage="1" showErrorMessage="1" error="Dies war keine 4 bzw. 5-stellige Arbeitgebernummer" promptTitle="AG Nr." prompt="Bitte geben Sie die 4 bzw. 5-stellige Arbeitgebernummer ein" sqref="D32:E33 G32:H33 L32:M33 O32:P33 T32:U33 W32:X33 AB32:AC33 AE32:AF33 C36:AF37" xr:uid="{2B94C819-3B98-4B89-9B2C-A35B700B8929}">
      <formula1>2</formula1>
      <formula2>99999</formula2>
    </dataValidation>
    <dataValidation type="textLength" allowBlank="1" showInputMessage="1" showErrorMessage="1" error="Bitte nennen Sie uns die vollständige Anschrift wohin die Rechnung gesendet werden soll." sqref="C12:AF13" xr:uid="{092FEB5B-F2BD-41B7-9B8C-70002A657697}">
      <formula1>20</formula1>
      <formula2>999</formula2>
    </dataValidation>
    <dataValidation type="textLength" allowBlank="1" showInputMessage="1" showErrorMessage="1" prompt="bitte tragen Sie den Vor- und Nachnamen ein" sqref="Q30:W30" xr:uid="{469CF658-0DE5-47B9-B6F6-FFE51AFB4A74}">
      <formula1>7</formula1>
      <formula2>40</formula2>
    </dataValidation>
  </dataValidations>
  <hyperlinks>
    <hyperlink ref="G2" r:id="rId1" xr:uid="{B8C642B1-A41D-41A9-BB00-59191D7686DD}"/>
  </hyperlinks>
  <pageMargins left="0.4" right="0.23622047244094491" top="0.27559055118110237" bottom="0.23622047244094491" header="7.874015748031496E-2" footer="7.874015748031496E-2"/>
  <pageSetup paperSize="9" scale="86" fitToHeight="0" orientation="portrait" horizontalDpi="4294967295" verticalDpi="4294967295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81" r:id="rId5" name="Check Box 157">
              <controlPr locked="0" defaultSize="0" autoFill="0" autoLine="0" autoPict="0" altText="">
                <anchor moveWithCells="1">
                  <from>
                    <xdr:col>2</xdr:col>
                    <xdr:colOff>9525</xdr:colOff>
                    <xdr:row>20</xdr:row>
                    <xdr:rowOff>9525</xdr:rowOff>
                  </from>
                  <to>
                    <xdr:col>2</xdr:col>
                    <xdr:colOff>209550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6" name="Check Box 158">
              <controlPr locked="0" defaultSize="0" autoFill="0" autoLine="0" autoPict="0" altText="">
                <anchor moveWithCells="1">
                  <from>
                    <xdr:col>2</xdr:col>
                    <xdr:colOff>9525</xdr:colOff>
                    <xdr:row>22</xdr:row>
                    <xdr:rowOff>9525</xdr:rowOff>
                  </from>
                  <to>
                    <xdr:col>2</xdr:col>
                    <xdr:colOff>209550</xdr:colOff>
                    <xdr:row>23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Hinweis" error="Bitte entsprechend auswählen" xr:uid="{DC8B1CD1-DB6E-4AD1-8669-438E709F848F}">
          <x14:formula1>
            <xm:f>'Email Prüfung'!$F$16:$F$20</xm:f>
          </x14:formula1>
          <xm:sqref>I16:O16</xm:sqref>
        </x14:dataValidation>
        <x14:dataValidation type="date" allowBlank="1" showInputMessage="1" showErrorMessage="1" xr:uid="{8C89972C-4746-42E0-B8D4-4E70AC5C555F}">
          <x14:formula1>
            <xm:f>'Email Prüfung'!F11</xm:f>
          </x14:formula1>
          <x14:formula2>
            <xm:f>'Email Prüfung'!F12</xm:f>
          </x14:formula2>
          <xm:sqref>C16</xm:sqref>
        </x14:dataValidation>
        <x14:dataValidation type="date" allowBlank="1" showInputMessage="1" showErrorMessage="1" errorTitle="Fehler" error="bitte ein gültiges Datum eingeben (Format: TT.MM.JJJJ)" xr:uid="{52BD5CE8-E25E-4324-9F79-77AD7B9EC1E4}">
          <x14:formula1>
            <xm:f>'Email Prüfung'!AI5</xm:f>
          </x14:formula1>
          <x14:formula2>
            <xm:f>'Email Prüfung'!AI6</xm:f>
          </x14:formula2>
          <xm:sqref>AB10:AD10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77214-3E01-4715-8C28-B8AF0D18C69A}">
  <sheetPr codeName="Tabelle2"/>
  <dimension ref="A1:K29"/>
  <sheetViews>
    <sheetView topLeftCell="C1" zoomScale="145" zoomScaleNormal="145" workbookViewId="0">
      <selection activeCell="L17" sqref="L17"/>
    </sheetView>
  </sheetViews>
  <sheetFormatPr baseColWidth="10" defaultColWidth="11.42578125" defaultRowHeight="15" x14ac:dyDescent="0.25"/>
  <cols>
    <col min="1" max="1" width="9.28515625" customWidth="1"/>
    <col min="2" max="2" width="40.85546875" bestFit="1" customWidth="1"/>
    <col min="3" max="3" width="82.28515625" bestFit="1" customWidth="1"/>
    <col min="4" max="4" width="2.85546875" customWidth="1"/>
    <col min="5" max="5" width="4.7109375" bestFit="1" customWidth="1"/>
    <col min="6" max="6" width="7.85546875" bestFit="1" customWidth="1"/>
    <col min="7" max="7" width="8.140625" bestFit="1" customWidth="1"/>
    <col min="8" max="8" width="13.28515625" bestFit="1" customWidth="1"/>
    <col min="9" max="9" width="8.28515625" bestFit="1" customWidth="1"/>
    <col min="10" max="10" width="8.140625" bestFit="1" customWidth="1"/>
    <col min="12" max="16384" width="11.42578125" style="11"/>
  </cols>
  <sheetData>
    <row r="1" spans="1:11" ht="27" x14ac:dyDescent="0.25">
      <c r="A1" s="60" t="s">
        <v>8</v>
      </c>
      <c r="B1" s="49"/>
      <c r="C1" s="49"/>
      <c r="D1" s="49"/>
      <c r="E1" s="64" t="s">
        <v>46</v>
      </c>
      <c r="F1" s="65" t="s">
        <v>47</v>
      </c>
      <c r="G1" s="66" t="s">
        <v>48</v>
      </c>
      <c r="H1" s="64" t="s">
        <v>49</v>
      </c>
      <c r="I1" s="65" t="s">
        <v>46</v>
      </c>
      <c r="J1" s="66" t="s">
        <v>50</v>
      </c>
      <c r="K1" s="49"/>
    </row>
    <row r="2" spans="1:11" ht="16.5" x14ac:dyDescent="0.3">
      <c r="A2" s="49"/>
      <c r="B2" s="49"/>
      <c r="C2" s="49"/>
      <c r="D2" s="49"/>
      <c r="E2" s="67" t="s">
        <v>59</v>
      </c>
      <c r="F2" s="68">
        <f>100/J6*G2</f>
        <v>46.153846153846153</v>
      </c>
      <c r="G2" s="69">
        <f>J2</f>
        <v>6</v>
      </c>
      <c r="H2" s="70" t="s">
        <v>51</v>
      </c>
      <c r="I2" s="68" t="str">
        <f>IF('MAV Wahlliste Bestellung'!AG9="2","2","")</f>
        <v/>
      </c>
      <c r="J2" s="69">
        <v>6</v>
      </c>
      <c r="K2" s="49"/>
    </row>
    <row r="3" spans="1:11" ht="16.5" x14ac:dyDescent="0.3">
      <c r="A3" s="50" t="s">
        <v>6</v>
      </c>
      <c r="B3" s="51" t="s">
        <v>4</v>
      </c>
      <c r="C3" s="51" t="s">
        <v>7</v>
      </c>
      <c r="D3" s="49"/>
      <c r="E3" s="67" t="s">
        <v>60</v>
      </c>
      <c r="F3" s="68">
        <f t="shared" ref="F3:F8" si="0">100/$J$6*G3</f>
        <v>15.384615384615385</v>
      </c>
      <c r="G3" s="69">
        <f>J3</f>
        <v>2</v>
      </c>
      <c r="H3" s="70" t="s">
        <v>57</v>
      </c>
      <c r="I3" s="68" t="str">
        <f>IF('MAV Wahlliste Bestellung'!AG20="5","5","")</f>
        <v/>
      </c>
      <c r="J3" s="69">
        <v>2</v>
      </c>
      <c r="K3" s="49"/>
    </row>
    <row r="4" spans="1:11" ht="17.25" thickBot="1" x14ac:dyDescent="0.35">
      <c r="A4" s="57" t="b">
        <f>LEN('MAV Wahlliste Bestellung'!M10)&gt;=10</f>
        <v>0</v>
      </c>
      <c r="B4" s="57" t="s">
        <v>0</v>
      </c>
      <c r="C4" s="52" t="s">
        <v>18</v>
      </c>
      <c r="D4" s="49"/>
      <c r="E4" s="67" t="s">
        <v>61</v>
      </c>
      <c r="F4" s="68">
        <f t="shared" si="0"/>
        <v>38.46153846153846</v>
      </c>
      <c r="G4" s="69">
        <f>J4</f>
        <v>5</v>
      </c>
      <c r="H4" s="71" t="s">
        <v>58</v>
      </c>
      <c r="I4" s="72" t="str">
        <f>IF('MAV Wahlliste Bestellung'!AG31="8","8","")</f>
        <v/>
      </c>
      <c r="J4" s="73">
        <v>5</v>
      </c>
      <c r="K4" s="49"/>
    </row>
    <row r="5" spans="1:11" ht="17.25" thickBot="1" x14ac:dyDescent="0.35">
      <c r="A5" s="57" t="b">
        <f>LEN('MAV Wahlliste Bestellung'!M10)&lt;=254</f>
        <v>1</v>
      </c>
      <c r="B5" s="57" t="s">
        <v>1</v>
      </c>
      <c r="C5" s="53" t="s">
        <v>9</v>
      </c>
      <c r="D5" s="49"/>
      <c r="E5" s="67" t="s">
        <v>62</v>
      </c>
      <c r="F5" s="68">
        <f t="shared" si="0"/>
        <v>61.53846153846154</v>
      </c>
      <c r="G5" s="69">
        <f>J2+J3</f>
        <v>8</v>
      </c>
      <c r="H5" s="2"/>
      <c r="I5" s="2"/>
      <c r="J5" s="2"/>
      <c r="K5" s="49"/>
    </row>
    <row r="6" spans="1:11" ht="17.25" thickBot="1" x14ac:dyDescent="0.35">
      <c r="A6" s="57" t="b">
        <f>ISNUMBER(FIND("@",'MAV Wahlliste Bestellung'!M10))</f>
        <v>0</v>
      </c>
      <c r="B6" s="58" t="s">
        <v>2</v>
      </c>
      <c r="C6" s="53" t="s">
        <v>10</v>
      </c>
      <c r="D6" s="49"/>
      <c r="E6" s="67" t="s">
        <v>63</v>
      </c>
      <c r="F6" s="68">
        <f t="shared" si="0"/>
        <v>84.615384615384613</v>
      </c>
      <c r="G6" s="69">
        <f>J2+J4</f>
        <v>11</v>
      </c>
      <c r="H6" s="74" t="s">
        <v>52</v>
      </c>
      <c r="I6" s="75"/>
      <c r="J6" s="76">
        <f>SUM(J2:J4)</f>
        <v>13</v>
      </c>
      <c r="K6" s="49"/>
    </row>
    <row r="7" spans="1:11" ht="17.25" thickBot="1" x14ac:dyDescent="0.35">
      <c r="A7" s="57" t="b">
        <f>AND(LEFT('MAV Wahlliste Bestellung'!M10,1)&lt;&gt;"@",RIGHT('MAV Wahlliste Bestellung'!M10,1)&lt;&gt;"@")</f>
        <v>1</v>
      </c>
      <c r="B7" s="59" t="s">
        <v>3</v>
      </c>
      <c r="C7" s="53" t="s">
        <v>11</v>
      </c>
      <c r="D7" s="49"/>
      <c r="E7" s="67" t="s">
        <v>64</v>
      </c>
      <c r="F7" s="68">
        <f t="shared" si="0"/>
        <v>53.846153846153847</v>
      </c>
      <c r="G7" s="69">
        <f>J3+J4</f>
        <v>7</v>
      </c>
      <c r="H7" s="70"/>
      <c r="I7" s="72"/>
      <c r="J7" s="72"/>
      <c r="K7" s="49"/>
    </row>
    <row r="8" spans="1:11" ht="17.25" thickBot="1" x14ac:dyDescent="0.35">
      <c r="A8" s="57" t="b">
        <f>AND(LEFT('MAV Wahlliste Bestellung'!M10,1)&lt;&gt;".",RIGHT('MAV Wahlliste Bestellung'!M10,1)&lt;&gt;".")</f>
        <v>1</v>
      </c>
      <c r="B8" s="58" t="s">
        <v>5</v>
      </c>
      <c r="C8" s="53" t="s">
        <v>12</v>
      </c>
      <c r="D8" s="49"/>
      <c r="E8" s="77" t="s">
        <v>65</v>
      </c>
      <c r="F8" s="72">
        <f t="shared" si="0"/>
        <v>100</v>
      </c>
      <c r="G8" s="73">
        <f>J2+J3+J4</f>
        <v>13</v>
      </c>
      <c r="H8" s="68"/>
      <c r="I8" s="78" t="s">
        <v>53</v>
      </c>
      <c r="J8" s="79">
        <v>2</v>
      </c>
      <c r="K8" s="49"/>
    </row>
    <row r="9" spans="1:11" ht="16.5" x14ac:dyDescent="0.3">
      <c r="A9" s="57" t="b">
        <f>ISNUMBER(FIND(".",'MAV Wahlliste Bestellung'!M10,FIND("@",'MAV Wahlliste Bestellung'!M10)+2))</f>
        <v>0</v>
      </c>
      <c r="B9" s="57" t="s">
        <v>23</v>
      </c>
      <c r="C9" s="53" t="s">
        <v>13</v>
      </c>
      <c r="D9" s="49"/>
      <c r="E9" s="80"/>
      <c r="F9" s="81"/>
      <c r="G9" s="81"/>
      <c r="H9" s="82"/>
      <c r="I9" s="83" t="s">
        <v>54</v>
      </c>
      <c r="J9" s="84" t="str">
        <f>IFERROR(VLOOKUP(I12,E1:F8,2,0),"0")</f>
        <v>0</v>
      </c>
      <c r="K9" s="49"/>
    </row>
    <row r="10" spans="1:11" ht="16.5" x14ac:dyDescent="0.3">
      <c r="A10" s="57" t="e">
        <f>AND(FIND("@",'MAV Wahlliste Bestellung'!M10)&gt;1)</f>
        <v>#VALUE!</v>
      </c>
      <c r="B10" s="57" t="s">
        <v>22</v>
      </c>
      <c r="C10" s="53" t="s">
        <v>14</v>
      </c>
      <c r="D10" s="49"/>
      <c r="E10" s="2"/>
      <c r="F10" s="2"/>
      <c r="G10" s="2"/>
      <c r="H10" s="68"/>
      <c r="I10" s="83" t="s">
        <v>55</v>
      </c>
      <c r="J10" s="84">
        <f>100-J9</f>
        <v>100</v>
      </c>
      <c r="K10" s="49"/>
    </row>
    <row r="11" spans="1:11" ht="16.5" x14ac:dyDescent="0.3">
      <c r="A11" s="57" t="e">
        <f>AND(FIND("@",'MAV Wahlliste Bestellung'!M10)&lt;=65)</f>
        <v>#VALUE!</v>
      </c>
      <c r="B11" s="57" t="s">
        <v>21</v>
      </c>
      <c r="C11" s="53" t="s">
        <v>15</v>
      </c>
      <c r="D11" s="49"/>
      <c r="E11" s="2"/>
      <c r="F11" s="2"/>
      <c r="G11" s="2"/>
      <c r="H11" s="68"/>
      <c r="I11" s="83" t="s">
        <v>56</v>
      </c>
      <c r="J11" s="85">
        <v>2</v>
      </c>
      <c r="K11" s="49"/>
    </row>
    <row r="12" spans="1:11" ht="17.25" thickBot="1" x14ac:dyDescent="0.35">
      <c r="A12" s="57" t="e">
        <f>LEN('MAV Wahlliste Bestellung'!M10)-FIND(CHAR(8),SUBSTITUTE('MAV Wahlliste Bestellung'!M10,".",CHAR(8),LEN('MAV Wahlliste Bestellung'!M10)-LEN(SUBSTITUTE('MAV Wahlliste Bestellung'!M10,".",""))))&gt;=2</f>
        <v>#VALUE!</v>
      </c>
      <c r="B12" s="57" t="s">
        <v>20</v>
      </c>
      <c r="C12" s="53" t="s">
        <v>16</v>
      </c>
      <c r="D12" s="49"/>
      <c r="E12" s="2"/>
      <c r="F12" s="2"/>
      <c r="G12" s="2"/>
      <c r="H12" s="2"/>
      <c r="I12" s="86" t="str">
        <f>_xlfn.CONCAT(I2,I3,I4)</f>
        <v/>
      </c>
      <c r="J12" s="87"/>
      <c r="K12" s="49"/>
    </row>
    <row r="13" spans="1:11" ht="16.5" x14ac:dyDescent="0.3">
      <c r="A13" s="57" t="b" cm="1">
        <f t="array" ref="A13">IF(ISNUMBER(SUMPRODUCT(SEARCH(MID('MAV Wahlliste Bestellung'!M10,ROW(1:267),1),A1,1))),TRUE,FALSE)</f>
        <v>1</v>
      </c>
      <c r="B13" s="57" t="s">
        <v>24</v>
      </c>
      <c r="C13" s="53" t="s">
        <v>17</v>
      </c>
      <c r="D13" s="49"/>
      <c r="E13" s="2"/>
      <c r="F13" s="2"/>
      <c r="G13" s="2"/>
      <c r="H13" s="2"/>
      <c r="I13" s="2"/>
      <c r="J13" s="2"/>
      <c r="K13" s="49"/>
    </row>
    <row r="14" spans="1:11" ht="16.5" x14ac:dyDescent="0.3">
      <c r="A14" s="49"/>
      <c r="B14" s="49"/>
      <c r="C14" s="49"/>
      <c r="D14" s="49"/>
      <c r="E14" s="2"/>
      <c r="F14" s="2"/>
      <c r="G14" s="2"/>
      <c r="H14" s="2"/>
      <c r="I14" s="2"/>
      <c r="J14" s="2"/>
      <c r="K14" s="49"/>
    </row>
    <row r="15" spans="1:11" ht="16.5" x14ac:dyDescent="0.3">
      <c r="A15" s="54"/>
      <c r="B15" s="49"/>
      <c r="C15" s="55"/>
      <c r="D15" s="49"/>
      <c r="E15" s="2"/>
      <c r="F15" s="62" t="s">
        <v>76</v>
      </c>
      <c r="G15" s="2"/>
      <c r="H15" s="2"/>
      <c r="I15" s="2"/>
      <c r="J15" s="2"/>
      <c r="K15" s="49"/>
    </row>
    <row r="16" spans="1:11" ht="16.5" x14ac:dyDescent="0.3">
      <c r="A16" s="50" t="s">
        <v>6</v>
      </c>
      <c r="B16" s="51" t="s">
        <v>4</v>
      </c>
      <c r="C16" s="51" t="s">
        <v>7</v>
      </c>
      <c r="D16" s="49"/>
      <c r="E16" s="2"/>
      <c r="F16" s="2" t="s">
        <v>75</v>
      </c>
      <c r="G16" s="49"/>
      <c r="H16" s="49"/>
      <c r="I16" s="2"/>
      <c r="J16" s="2"/>
      <c r="K16" s="49"/>
    </row>
    <row r="17" spans="1:11" ht="16.5" x14ac:dyDescent="0.3">
      <c r="A17" s="57" t="b">
        <f>LEN('MAV Wahlliste Bestellung'!T16)&gt;=10</f>
        <v>0</v>
      </c>
      <c r="B17" s="57" t="s">
        <v>0</v>
      </c>
      <c r="C17" s="52" t="s">
        <v>18</v>
      </c>
      <c r="D17" s="49"/>
      <c r="E17" s="2"/>
      <c r="F17" s="61" t="s">
        <v>73</v>
      </c>
      <c r="G17" s="61"/>
      <c r="H17" s="61"/>
      <c r="I17" s="2"/>
      <c r="J17" s="2"/>
      <c r="K17" s="49"/>
    </row>
    <row r="18" spans="1:11" ht="16.5" x14ac:dyDescent="0.3">
      <c r="A18" s="57" t="b">
        <f>LEN('MAV Wahlliste Bestellung'!T16)&lt;=254</f>
        <v>1</v>
      </c>
      <c r="B18" s="57" t="s">
        <v>1</v>
      </c>
      <c r="C18" s="53" t="s">
        <v>9</v>
      </c>
      <c r="D18" s="49"/>
      <c r="E18" s="2"/>
      <c r="F18" s="2" t="s">
        <v>74</v>
      </c>
      <c r="G18" s="2"/>
      <c r="H18" s="2"/>
      <c r="I18" s="2"/>
      <c r="J18" s="2"/>
      <c r="K18" s="49"/>
    </row>
    <row r="19" spans="1:11" ht="16.5" x14ac:dyDescent="0.3">
      <c r="A19" s="57" t="b">
        <f>ISNUMBER(FIND("@",'MAV Wahlliste Bestellung'!T16))</f>
        <v>0</v>
      </c>
      <c r="B19" s="58" t="s">
        <v>2</v>
      </c>
      <c r="C19" s="53" t="s">
        <v>10</v>
      </c>
      <c r="D19" s="49"/>
      <c r="E19" s="2"/>
      <c r="F19" s="61" t="s">
        <v>72</v>
      </c>
      <c r="G19" s="61"/>
      <c r="H19" s="61"/>
      <c r="I19" s="2"/>
      <c r="J19" s="2"/>
      <c r="K19" s="49"/>
    </row>
    <row r="20" spans="1:11" ht="16.5" x14ac:dyDescent="0.3">
      <c r="A20" s="60" t="b">
        <f>AND(LEFT('MAV Wahlliste Bestellung'!T16,1)&lt;&gt;"@",RIGHT('MAV Wahlliste Bestellung'!T16,1)&lt;&gt;"@")</f>
        <v>1</v>
      </c>
      <c r="B20" s="59" t="s">
        <v>3</v>
      </c>
      <c r="C20" s="56" t="s">
        <v>11</v>
      </c>
      <c r="D20" s="49"/>
      <c r="E20" s="49"/>
      <c r="F20" s="2" t="s">
        <v>77</v>
      </c>
      <c r="G20" s="2"/>
      <c r="H20" s="2"/>
      <c r="I20" s="49"/>
      <c r="J20" s="49"/>
      <c r="K20" s="49"/>
    </row>
    <row r="21" spans="1:11" x14ac:dyDescent="0.25">
      <c r="A21" s="57" t="b">
        <f>AND(LEFT('MAV Wahlliste Bestellung'!T16,1)&lt;&gt;".",RIGHT('MAV Wahlliste Bestellung'!T16,1)&lt;&gt;".")</f>
        <v>1</v>
      </c>
      <c r="B21" s="58" t="s">
        <v>5</v>
      </c>
      <c r="C21" s="53" t="s">
        <v>12</v>
      </c>
      <c r="D21" s="49"/>
      <c r="E21" s="49"/>
      <c r="F21" s="49"/>
      <c r="G21" s="49"/>
      <c r="H21" s="49"/>
      <c r="I21" s="49"/>
      <c r="J21" s="49"/>
      <c r="K21" s="49"/>
    </row>
    <row r="22" spans="1:11" ht="16.5" x14ac:dyDescent="0.3">
      <c r="A22" s="57" t="b">
        <f>ISNUMBER(FIND(".",'MAV Wahlliste Bestellung'!T16,FIND("@",'MAV Wahlliste Bestellung'!T16)+2))</f>
        <v>0</v>
      </c>
      <c r="B22" s="57" t="s">
        <v>23</v>
      </c>
      <c r="C22" s="53" t="s">
        <v>13</v>
      </c>
      <c r="D22" s="49"/>
      <c r="E22" s="49"/>
      <c r="F22" s="62" t="s">
        <v>78</v>
      </c>
      <c r="G22" s="49"/>
      <c r="H22" s="49"/>
      <c r="I22" s="49"/>
      <c r="J22" s="49"/>
      <c r="K22" s="49"/>
    </row>
    <row r="23" spans="1:11" ht="16.5" x14ac:dyDescent="0.3">
      <c r="A23" s="57" t="e">
        <f>AND(FIND("@",'MAV Wahlliste Bestellung'!T16)&gt;1)</f>
        <v>#VALUE!</v>
      </c>
      <c r="B23" s="57" t="s">
        <v>22</v>
      </c>
      <c r="C23" s="53" t="s">
        <v>14</v>
      </c>
      <c r="D23" s="49"/>
      <c r="E23" s="49"/>
      <c r="F23" s="2" t="s">
        <v>82</v>
      </c>
      <c r="G23" s="49"/>
      <c r="H23" s="49"/>
      <c r="I23" s="49"/>
      <c r="J23" s="49"/>
      <c r="K23" s="49"/>
    </row>
    <row r="24" spans="1:11" ht="16.5" x14ac:dyDescent="0.3">
      <c r="A24" s="57" t="e">
        <f>AND(FIND("@",'MAV Wahlliste Bestellung'!T16)&lt;=65)</f>
        <v>#VALUE!</v>
      </c>
      <c r="B24" s="57" t="s">
        <v>21</v>
      </c>
      <c r="C24" s="53" t="s">
        <v>15</v>
      </c>
      <c r="D24" s="49"/>
      <c r="E24" s="49"/>
      <c r="F24" s="61" t="s">
        <v>79</v>
      </c>
      <c r="G24" s="61"/>
      <c r="H24" s="61"/>
      <c r="I24" s="49"/>
      <c r="J24" s="49"/>
      <c r="K24" s="49"/>
    </row>
    <row r="25" spans="1:11" ht="16.5" x14ac:dyDescent="0.3">
      <c r="A25" s="57" t="e">
        <f>LEN('MAV Wahlliste Bestellung'!T16)-FIND(CHAR(8),SUBSTITUTE('MAV Wahlliste Bestellung'!T16,".",CHAR(8),LEN('MAV Wahlliste Bestellung'!T16)-LEN(SUBSTITUTE('MAV Wahlliste Bestellung'!T16,".",""))))&gt;=2</f>
        <v>#VALUE!</v>
      </c>
      <c r="B25" s="57" t="s">
        <v>20</v>
      </c>
      <c r="C25" s="53" t="s">
        <v>16</v>
      </c>
      <c r="D25" s="49"/>
      <c r="E25" s="49"/>
      <c r="F25" s="2" t="s">
        <v>80</v>
      </c>
      <c r="G25" s="49"/>
      <c r="H25" s="49"/>
      <c r="I25" s="49"/>
      <c r="J25" s="49"/>
      <c r="K25" s="49"/>
    </row>
    <row r="26" spans="1:11" x14ac:dyDescent="0.25">
      <c r="A26" s="57" t="b" cm="1">
        <f t="array" ref="A26">IF(ISNUMBER(SUMPRODUCT(SEARCH(MID('MAV Wahlliste Bestellung'!T16,ROW(1:267),1),A1,1))),TRUE,FALSE)</f>
        <v>1</v>
      </c>
      <c r="B26" s="57" t="s">
        <v>24</v>
      </c>
      <c r="C26" s="53" t="s">
        <v>17</v>
      </c>
      <c r="D26" s="49"/>
      <c r="E26" s="49"/>
      <c r="F26" s="49"/>
      <c r="G26" s="49"/>
      <c r="H26" s="49"/>
      <c r="I26" s="49"/>
      <c r="J26" s="49"/>
      <c r="K26" s="49"/>
    </row>
    <row r="27" spans="1:11" x14ac:dyDescent="0.25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</row>
    <row r="29" spans="1:11" x14ac:dyDescent="0.25">
      <c r="A29" s="12"/>
      <c r="C29" s="13"/>
    </row>
  </sheetData>
  <sheetProtection algorithmName="SHA-512" hashValue="7VHN2q5OP0ngkSkg0MxrR1Xt0RCE87xDC04pP6AqOXO9IEDA8puNSfJ7jpG6jZHW/Qe4fQIkBlnyRqZUJ4GXHQ==" saltValue="dLm85xgx+nenHoa5wqZgeg==" spinCount="100000" sheet="1" selectLockedCells="1"/>
  <phoneticPr fontId="3" type="noConversion"/>
  <pageMargins left="0.7" right="0.7" top="0.78740157499999996" bottom="0.78740157499999996" header="0.3" footer="0.3"/>
  <pageSetup paperSize="9" orientation="portrait" horizontalDpi="4294967295" verticalDpi="4294967295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202842B3D789747964946FC6ACE4CEA" ma:contentTypeVersion="18" ma:contentTypeDescription="Ein neues Dokument erstellen." ma:contentTypeScope="" ma:versionID="19aa2c2af0488e00873d582f87ca6bc6">
  <xsd:schema xmlns:xsd="http://www.w3.org/2001/XMLSchema" xmlns:xs="http://www.w3.org/2001/XMLSchema" xmlns:p="http://schemas.microsoft.com/office/2006/metadata/properties" xmlns:ns2="90fb3888-6e01-412b-97b8-0ea6b08d5ba8" xmlns:ns3="8851d94f-7466-4fb5-bc49-8afcf35f67c9" targetNamespace="http://schemas.microsoft.com/office/2006/metadata/properties" ma:root="true" ma:fieldsID="c1d479249273b665b56c975d45ea5e23" ns2:_="" ns3:_="">
    <xsd:import namespace="90fb3888-6e01-412b-97b8-0ea6b08d5ba8"/>
    <xsd:import namespace="8851d94f-7466-4fb5-bc49-8afcf35f67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2:Servi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fb3888-6e01-412b-97b8-0ea6b08d5b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Bildmarkierungen" ma:readOnly="false" ma:fieldId="{5cf76f15-5ced-4ddc-b409-7134ff3c332f}" ma:taxonomyMulti="true" ma:sspId="4441179e-62a3-4f81-8330-82bcddce29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Service" ma:index="24" nillable="true" ma:displayName="Service" ma:format="Dropdown" ma:internalName="Service">
      <xsd:simpleType>
        <xsd:restriction base="dms:Choice">
          <xsd:enumeration value="Nav-K"/>
          <xsd:enumeration value="Cuzea"/>
          <xsd:enumeration value="Nav-S"/>
          <xsd:enumeration value="Newsystem"/>
          <xsd:enumeration value="RGK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51d94f-7466-4fb5-bc49-8afcf35f67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91a7e3f-94d2-4252-bdd2-a428e5d2ec8b}" ma:internalName="TaxCatchAll" ma:showField="CatchAllData" ma:web="8851d94f-7466-4fb5-bc49-8afcf35f67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851d94f-7466-4fb5-bc49-8afcf35f67c9" xsi:nil="true"/>
    <lcf76f155ced4ddcb4097134ff3c332f xmlns="90fb3888-6e01-412b-97b8-0ea6b08d5ba8">
      <Terms xmlns="http://schemas.microsoft.com/office/infopath/2007/PartnerControls"/>
    </lcf76f155ced4ddcb4097134ff3c332f>
    <Service xmlns="90fb3888-6e01-412b-97b8-0ea6b08d5ba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CDE98F-7A9C-4957-89A7-9EACBB4AFB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fb3888-6e01-412b-97b8-0ea6b08d5ba8"/>
    <ds:schemaRef ds:uri="8851d94f-7466-4fb5-bc49-8afcf35f67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CE9056-9C8E-4161-9F57-625D08A59972}">
  <ds:schemaRefs>
    <ds:schemaRef ds:uri="ec9cd8ae-feee-4c73-b205-2df0702d90af"/>
    <ds:schemaRef ds:uri="http://purl.org/dc/terms/"/>
    <ds:schemaRef ds:uri="540f781f-4ea3-4418-906c-d80428e4a5d1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a4071fc6-755f-4b92-a795-48e048daa1b9"/>
    <ds:schemaRef ds:uri="3bd27a4a-82ce-433f-95a4-9a997fdd3703"/>
    <ds:schemaRef ds:uri="8851d94f-7466-4fb5-bc49-8afcf35f67c9"/>
    <ds:schemaRef ds:uri="90fb3888-6e01-412b-97b8-0ea6b08d5ba8"/>
  </ds:schemaRefs>
</ds:datastoreItem>
</file>

<file path=customXml/itemProps3.xml><?xml version="1.0" encoding="utf-8"?>
<ds:datastoreItem xmlns:ds="http://schemas.openxmlformats.org/officeDocument/2006/customXml" ds:itemID="{C07A0464-CDCE-43C8-88A1-750B53CBDC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MAV Wahlliste Bestellung</vt:lpstr>
      <vt:lpstr>Email Prüfung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Milkereit, Bernhard</dc:creator>
  <cp:lastModifiedBy>Milkereit, Bernhard</cp:lastModifiedBy>
  <cp:lastPrinted>2022-06-24T06:14:26Z</cp:lastPrinted>
  <dcterms:created xsi:type="dcterms:W3CDTF">2022-03-15T12:15:12Z</dcterms:created>
  <dcterms:modified xsi:type="dcterms:W3CDTF">2025-04-16T12:27:55Z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0x0101006202842B3D789747964946FC6ACE4CEA</vt:lpwstr>
  </property>
  <property fmtid="{D5CDD505-2E9C-101B-9397-08002B2CF9AE}" pid="3" name="MediaServiceImageTags">
    <vt:lpwstr/>
  </property>
</Properties>
</file>